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wb\excel_funktionen-seminar_avs_meissen_2016_05_19und20\"/>
    </mc:Choice>
  </mc:AlternateContent>
  <bookViews>
    <workbookView xWindow="0" yWindow="0" windowWidth="21915" windowHeight="9420"/>
  </bookViews>
  <sheets>
    <sheet name="Reifen-A" sheetId="1" r:id="rId1"/>
  </sheets>
  <calcPr calcId="152511"/>
</workbook>
</file>

<file path=xl/calcChain.xml><?xml version="1.0" encoding="utf-8"?>
<calcChain xmlns="http://schemas.openxmlformats.org/spreadsheetml/2006/main">
  <c r="A23" i="1" l="1"/>
  <c r="A24" i="1"/>
  <c r="A15" i="1" l="1"/>
  <c r="A16" i="1" l="1"/>
  <c r="A17" i="1" s="1"/>
  <c r="A18" i="1" s="1"/>
  <c r="A19" i="1" s="1"/>
  <c r="A20" i="1" s="1"/>
  <c r="A21" i="1" s="1"/>
  <c r="A22" i="1" s="1"/>
  <c r="I16" i="1" l="1"/>
  <c r="I17" i="1"/>
  <c r="I18" i="1"/>
  <c r="I19" i="1"/>
  <c r="I20" i="1"/>
  <c r="I21" i="1"/>
  <c r="I22" i="1"/>
  <c r="I15" i="1"/>
  <c r="F16" i="1"/>
  <c r="F17" i="1"/>
  <c r="F18" i="1"/>
  <c r="F19" i="1"/>
  <c r="F20" i="1"/>
  <c r="F21" i="1"/>
  <c r="F22" i="1"/>
  <c r="J16" i="1"/>
  <c r="J17" i="1"/>
  <c r="J18" i="1"/>
  <c r="J19" i="1"/>
  <c r="J20" i="1"/>
  <c r="J21" i="1"/>
  <c r="J22" i="1"/>
  <c r="J15" i="1"/>
  <c r="F15" i="1" l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15" i="1"/>
  <c r="H20" i="1" l="1"/>
  <c r="H16" i="1"/>
  <c r="G15" i="1"/>
  <c r="H5" i="1"/>
  <c r="H7" i="1"/>
  <c r="H9" i="1"/>
  <c r="H11" i="1"/>
  <c r="H6" i="1"/>
  <c r="H8" i="1"/>
  <c r="H10" i="1"/>
  <c r="H4" i="1"/>
  <c r="H21" i="1"/>
  <c r="H19" i="1"/>
  <c r="H17" i="1"/>
  <c r="G26" i="1" l="1"/>
  <c r="H26" i="1" s="1"/>
  <c r="H15" i="1"/>
  <c r="H18" i="1"/>
  <c r="H22" i="1"/>
</calcChain>
</file>

<file path=xl/sharedStrings.xml><?xml version="1.0" encoding="utf-8"?>
<sst xmlns="http://schemas.openxmlformats.org/spreadsheetml/2006/main" count="31" uniqueCount="31">
  <si>
    <t>Lauf-</t>
  </si>
  <si>
    <t>Kosten</t>
  </si>
  <si>
    <t>Anzahl in</t>
  </si>
  <si>
    <t>strecke</t>
  </si>
  <si>
    <t>je 1000 km</t>
  </si>
  <si>
    <t>der Gruppe</t>
  </si>
  <si>
    <t>Ergebnis eines Tests zur Laufleistung von</t>
  </si>
  <si>
    <t>Reifen verschiedener Firmen</t>
  </si>
  <si>
    <t>Markentabelle:</t>
  </si>
  <si>
    <t xml:space="preserve">Wartungstabelle:        </t>
  </si>
  <si>
    <t>Pos.</t>
  </si>
  <si>
    <t>Reifendaten</t>
  </si>
  <si>
    <t>Kosten je 1000 Kilometer</t>
  </si>
  <si>
    <t>Firma</t>
  </si>
  <si>
    <t>Preis</t>
  </si>
  <si>
    <t>Strecke</t>
  </si>
  <si>
    <t>Wartung</t>
  </si>
  <si>
    <t>Verschleiß</t>
  </si>
  <si>
    <t>gesamt</t>
  </si>
  <si>
    <t>Platzierung</t>
  </si>
  <si>
    <t>Grippliner</t>
  </si>
  <si>
    <t>Aquaspike</t>
  </si>
  <si>
    <t>Topspur</t>
  </si>
  <si>
    <t>Pneuradler</t>
  </si>
  <si>
    <t>Rainwalker</t>
  </si>
  <si>
    <t>Icespeed more</t>
  </si>
  <si>
    <t>Gibgummi</t>
  </si>
  <si>
    <t>Wartungskostenverteilung:</t>
  </si>
  <si>
    <t>Rolling Home</t>
  </si>
  <si>
    <t>(Wartung mit SVERWEIS())</t>
  </si>
  <si>
    <t>Günstigster Reifen: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</si>
</sst>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5" xfId="0" applyNumberFormat="1" applyBorder="1"/>
    <xf numFmtId="0" fontId="0" fillId="2" borderId="0" xfId="0" applyFill="1"/>
    <xf numFmtId="164" fontId="0" fillId="2" borderId="0" xfId="0" applyNumberFormat="1" applyFill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0" xfId="0" applyNumberFormat="1" applyFill="1" applyBorder="1"/>
    <xf numFmtId="0" fontId="0" fillId="3" borderId="10" xfId="0" applyNumberFormat="1" applyFill="1" applyBorder="1"/>
    <xf numFmtId="0" fontId="0" fillId="0" borderId="0" xfId="0" applyBorder="1"/>
    <xf numFmtId="0" fontId="0" fillId="3" borderId="0" xfId="0" applyFill="1" applyBorder="1"/>
    <xf numFmtId="0" fontId="0" fillId="3" borderId="7" xfId="0" applyFill="1" applyBorder="1"/>
  </cellXfs>
  <cellStyles count="1">
    <cellStyle name="Standard" xfId="0" builtinId="0"/>
  </cellStyles>
  <dxfs count="3">
    <dxf>
      <fill>
        <patternFill>
          <bgColor rgb="FF33CC33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3CC33"/>
      <color rgb="FF18981B"/>
      <color rgb="FF29933D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57150</xdr:rowOff>
    </xdr:from>
    <xdr:to>
      <xdr:col>3</xdr:col>
      <xdr:colOff>400050</xdr:colOff>
      <xdr:row>5</xdr:row>
      <xdr:rowOff>66675</xdr:rowOff>
    </xdr:to>
    <xdr:pic>
      <xdr:nvPicPr>
        <xdr:cNvPr id="2" name="Bild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57150"/>
          <a:ext cx="1828800" cy="962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</xdr:colOff>
      <xdr:row>26</xdr:row>
      <xdr:rowOff>161925</xdr:rowOff>
    </xdr:from>
    <xdr:to>
      <xdr:col>6</xdr:col>
      <xdr:colOff>714376</xdr:colOff>
      <xdr:row>49</xdr:row>
      <xdr:rowOff>190499</xdr:rowOff>
    </xdr:to>
    <xdr:sp macro="" textlink="">
      <xdr:nvSpPr>
        <xdr:cNvPr id="3" name="Textfeld 2"/>
        <xdr:cNvSpPr txBox="1"/>
      </xdr:nvSpPr>
      <xdr:spPr>
        <a:xfrm>
          <a:off x="1" y="5114925"/>
          <a:ext cx="5048250" cy="44100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000" b="1"/>
            <a:t>Berechnungen</a:t>
          </a:r>
          <a:r>
            <a:rPr lang="de-DE" sz="1000"/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/>
            <a:t>- 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Verwenden Sie die richtigen Zahlenformate (Einheit ‘km’ in 'Laufstrecke')!</a:t>
          </a:r>
          <a:endParaRPr lang="de-DE" sz="1000"/>
        </a:p>
        <a:p>
          <a:r>
            <a:rPr lang="de-DE" sz="1000"/>
            <a:t>- Nutzen Sie die 'VERWEIS'-Funktion zur Entnahme der 'Wartung' für den jeweiligen</a:t>
          </a:r>
        </a:p>
        <a:p>
          <a:r>
            <a:rPr lang="de-DE" sz="1000"/>
            <a:t>  Reifen aus der Tabelle 'Wartungskostenverteilung'  in Abhängigkeit von der Laufstrecke!</a:t>
          </a:r>
        </a:p>
        <a:p>
          <a:r>
            <a:rPr lang="de-DE" sz="1000"/>
            <a:t>  (Durch kürzere Strecken fallen mehrfach Montagekosten an.)</a:t>
          </a:r>
        </a:p>
        <a:p>
          <a:r>
            <a:rPr lang="de-DE" sz="1000"/>
            <a:t>- Berechnen Sie den 'Verschleiß' aus 'Preis' pro 'Strecke' auf jeweils 1000 km bezogen!</a:t>
          </a:r>
        </a:p>
        <a:p>
          <a:r>
            <a:rPr lang="de-DE" sz="1000"/>
            <a:t>- Ermitteln Sie die Summe der Kosten - und daraus den günstigsten Reifen!</a:t>
          </a:r>
        </a:p>
        <a:p>
          <a:r>
            <a:rPr lang="de-DE" sz="1000"/>
            <a:t>- Formatieren Sie Zeichen, Spaltenbreiten, Zellenausrichtungen</a:t>
          </a:r>
          <a:r>
            <a:rPr lang="de-DE" sz="1000" baseline="0"/>
            <a:t>, </a:t>
          </a:r>
          <a:r>
            <a:rPr lang="de-DE" sz="1000"/>
            <a:t>Tabellen-Rahmen!</a:t>
          </a:r>
        </a:p>
        <a:p>
          <a:r>
            <a:rPr lang="de-DE" sz="1000"/>
            <a:t>- Lassen Sie durch 'Bedingte Formatierung' die Strecken &gt;40000 km grün, &gt;20000 km gelb</a:t>
          </a:r>
        </a:p>
        <a:p>
          <a:r>
            <a:rPr lang="de-DE" sz="1000"/>
            <a:t>  und &gt;0 km rot einfärben!</a:t>
          </a:r>
        </a:p>
        <a:p>
          <a:endParaRPr lang="de-DE" sz="400" b="1"/>
        </a:p>
        <a:p>
          <a:r>
            <a:rPr lang="de-DE" sz="1000" b="1"/>
            <a:t>Formularausbau:</a:t>
          </a:r>
        </a:p>
        <a:p>
          <a:r>
            <a:rPr lang="de-DE" sz="1000"/>
            <a:t>- Machen Sie die Anzeige der Ergebnisse von den Streckeneingaben abhängig! ('WENN')</a:t>
          </a:r>
        </a:p>
        <a:p>
          <a:r>
            <a:rPr lang="de-DE" sz="1000"/>
            <a:t>  (siehe letzte 2 Zeilen: bleiben frei trotz Formel)! Kennzeichnen Sie die Eingabebereiche!</a:t>
          </a:r>
        </a:p>
        <a:p>
          <a:r>
            <a:rPr lang="de-DE" sz="1000"/>
            <a:t>- Testen Sie den Schutz durch Eingabe in den dafür vorgesehenen Zellen!</a:t>
          </a:r>
        </a:p>
        <a:p>
          <a:endParaRPr lang="de-DE" sz="400" b="1"/>
        </a:p>
        <a:p>
          <a:r>
            <a:rPr lang="de-DE" sz="1000" b="1"/>
            <a:t>Kalkulation</a:t>
          </a:r>
        </a:p>
        <a:p>
          <a:r>
            <a:rPr lang="de-DE" sz="1000"/>
            <a:t>- Vergeben Sie einen Namen für alle Eingabezellen der unteren Tabelle und einen weiteren</a:t>
          </a:r>
        </a:p>
        <a:p>
          <a:r>
            <a:rPr lang="de-DE" sz="1000"/>
            <a:t>  für die der oberen Tabelle. Wenden Sie letzteren in den Formeln an!  </a:t>
          </a:r>
        </a:p>
        <a:p>
          <a:r>
            <a:rPr lang="de-DE" sz="1000"/>
            <a:t>- Stellen Sie sicher, dass die Strecke zwischen 7.500 und 100.000 km liegt. Nutzen Sie eine</a:t>
          </a:r>
          <a:br>
            <a:rPr lang="de-DE" sz="1000"/>
          </a:br>
          <a:r>
            <a:rPr lang="de-DE" sz="1000"/>
            <a:t>  Fehler- und eine Eingabemeldung! </a:t>
          </a:r>
        </a:p>
        <a:p>
          <a:r>
            <a:rPr lang="de-DE" sz="1000"/>
            <a:t>- Kommentieren Sie in einem Bezug zu 'Wartung' die Nutzung der Zuordnungstabelle. </a:t>
          </a:r>
        </a:p>
        <a:p>
          <a:r>
            <a:rPr lang="de-DE" sz="1000"/>
            <a:t>- Wie weit fährt ein 100€ teurer Testreifen, mit einem Verschleiß  von 2,78€. auf 1000 km?</a:t>
          </a:r>
        </a:p>
        <a:p>
          <a:endParaRPr lang="de-DE" sz="400" b="1"/>
        </a:p>
        <a:p>
          <a:r>
            <a:rPr lang="de-DE" sz="1000" b="1"/>
            <a:t>Diagrammgestaltung: </a:t>
          </a:r>
        </a:p>
        <a:p>
          <a:r>
            <a:rPr lang="de-DE" sz="1000"/>
            <a:t>- Binden Sie ein 2D-Balkendiagramm zur Gegenüberstellung der Kosten auf diesem Blatt ein! </a:t>
          </a:r>
        </a:p>
        <a:p>
          <a:r>
            <a:rPr lang="de-DE" sz="1000"/>
            <a:t>- Stapeln Sie die Datenreihen Verschleiß und Wartung!</a:t>
          </a:r>
        </a:p>
        <a:p>
          <a:r>
            <a:rPr lang="de-DE" sz="1000"/>
            <a:t>- Blenden Sie im Hintergrund die Laufleistungen ein! Ordnen Sie Titel eindeutig zu! </a:t>
          </a:r>
        </a:p>
        <a:p>
          <a:r>
            <a:rPr lang="de-DE" sz="1000"/>
            <a:t>- Versehen Sie die Größenachse mit geeigneten Gitternetzlinien!</a:t>
          </a:r>
        </a:p>
        <a:p>
          <a:r>
            <a:rPr lang="de-DE" sz="1000"/>
            <a:t>- Kennzeichnen Sie den günstigsten Reifen mit einem Text! </a:t>
          </a:r>
        </a:p>
        <a:p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4" workbookViewId="0">
      <selection activeCell="B24" sqref="B24"/>
    </sheetView>
  </sheetViews>
  <sheetFormatPr baseColWidth="10" defaultRowHeight="15" x14ac:dyDescent="0.25"/>
  <cols>
    <col min="1" max="1" width="5.140625" customWidth="1"/>
    <col min="2" max="2" width="14.140625" customWidth="1"/>
    <col min="8" max="8" width="11" bestFit="1" customWidth="1"/>
  </cols>
  <sheetData>
    <row r="1" spans="1:10" x14ac:dyDescent="0.25">
      <c r="F1" s="1" t="s">
        <v>27</v>
      </c>
    </row>
    <row r="2" spans="1:10" x14ac:dyDescent="0.25">
      <c r="F2" s="10" t="s">
        <v>0</v>
      </c>
      <c r="G2" s="10" t="s">
        <v>1</v>
      </c>
      <c r="H2" s="4" t="s">
        <v>2</v>
      </c>
    </row>
    <row r="3" spans="1:10" x14ac:dyDescent="0.25">
      <c r="F3" s="12" t="s">
        <v>3</v>
      </c>
      <c r="G3" s="12" t="s">
        <v>4</v>
      </c>
      <c r="H3" s="9" t="s">
        <v>5</v>
      </c>
    </row>
    <row r="4" spans="1:10" x14ac:dyDescent="0.25">
      <c r="F4" s="18">
        <v>7500</v>
      </c>
      <c r="G4" s="18">
        <v>8</v>
      </c>
      <c r="H4" s="10">
        <f>COUNTIF(E$15:E$24,G4)</f>
        <v>0</v>
      </c>
    </row>
    <row r="5" spans="1:10" x14ac:dyDescent="0.25">
      <c r="F5" s="19">
        <v>8600</v>
      </c>
      <c r="G5" s="19">
        <v>7</v>
      </c>
      <c r="H5" s="11">
        <f t="shared" ref="H5:H11" si="0">COUNTIF(E$15:E$24,G5)</f>
        <v>0</v>
      </c>
    </row>
    <row r="6" spans="1:10" x14ac:dyDescent="0.25">
      <c r="F6" s="19">
        <v>10000</v>
      </c>
      <c r="G6" s="19">
        <v>6</v>
      </c>
      <c r="H6" s="11">
        <f t="shared" si="0"/>
        <v>1</v>
      </c>
    </row>
    <row r="7" spans="1:10" x14ac:dyDescent="0.25">
      <c r="B7" s="1" t="s">
        <v>6</v>
      </c>
      <c r="C7" s="1"/>
      <c r="D7" s="1"/>
      <c r="E7" s="1"/>
      <c r="F7" s="19">
        <v>12000</v>
      </c>
      <c r="G7" s="19">
        <v>5</v>
      </c>
      <c r="H7" s="11">
        <f t="shared" si="0"/>
        <v>0</v>
      </c>
    </row>
    <row r="8" spans="1:10" x14ac:dyDescent="0.25">
      <c r="B8" s="1" t="s">
        <v>7</v>
      </c>
      <c r="C8" s="1"/>
      <c r="D8" s="1"/>
      <c r="F8" s="19">
        <v>15000</v>
      </c>
      <c r="G8" s="19">
        <v>4</v>
      </c>
      <c r="H8" s="11">
        <f t="shared" si="0"/>
        <v>1</v>
      </c>
    </row>
    <row r="9" spans="1:10" x14ac:dyDescent="0.25">
      <c r="F9" s="19">
        <v>20000</v>
      </c>
      <c r="G9" s="19">
        <v>3</v>
      </c>
      <c r="H9" s="11">
        <f t="shared" si="0"/>
        <v>2</v>
      </c>
    </row>
    <row r="10" spans="1:10" x14ac:dyDescent="0.25">
      <c r="F10" s="19">
        <v>30000</v>
      </c>
      <c r="G10" s="19">
        <v>2</v>
      </c>
      <c r="H10" s="11">
        <f t="shared" si="0"/>
        <v>4</v>
      </c>
    </row>
    <row r="11" spans="1:10" x14ac:dyDescent="0.25">
      <c r="F11" s="20">
        <v>60000</v>
      </c>
      <c r="G11" s="20">
        <v>1</v>
      </c>
      <c r="H11" s="12">
        <f t="shared" si="0"/>
        <v>0</v>
      </c>
    </row>
    <row r="12" spans="1:10" x14ac:dyDescent="0.25">
      <c r="A12" s="1" t="s">
        <v>8</v>
      </c>
      <c r="B12" s="1"/>
      <c r="E12" s="1" t="s">
        <v>9</v>
      </c>
      <c r="F12" s="1"/>
    </row>
    <row r="13" spans="1:10" x14ac:dyDescent="0.25">
      <c r="A13" s="2" t="s">
        <v>10</v>
      </c>
      <c r="B13" s="2" t="s">
        <v>11</v>
      </c>
      <c r="C13" s="3"/>
      <c r="D13" s="4"/>
      <c r="E13" s="3" t="s">
        <v>12</v>
      </c>
      <c r="F13" s="3"/>
      <c r="G13" s="4"/>
      <c r="H13" s="4" t="s">
        <v>19</v>
      </c>
    </row>
    <row r="14" spans="1:10" x14ac:dyDescent="0.25">
      <c r="A14" s="7"/>
      <c r="B14" s="12" t="s">
        <v>13</v>
      </c>
      <c r="C14" s="8" t="s">
        <v>14</v>
      </c>
      <c r="D14" s="12" t="s">
        <v>15</v>
      </c>
      <c r="E14" s="8" t="s">
        <v>16</v>
      </c>
      <c r="F14" s="12" t="s">
        <v>17</v>
      </c>
      <c r="G14" s="9" t="s">
        <v>18</v>
      </c>
      <c r="H14" s="9"/>
      <c r="J14" t="s">
        <v>29</v>
      </c>
    </row>
    <row r="15" spans="1:10" x14ac:dyDescent="0.25">
      <c r="A15" s="5">
        <f>A14+1</f>
        <v>1</v>
      </c>
      <c r="B15" s="19" t="s">
        <v>28</v>
      </c>
      <c r="C15" s="21">
        <v>33</v>
      </c>
      <c r="D15" s="22">
        <v>11500</v>
      </c>
      <c r="E15" s="13">
        <f>LOOKUP(D15,$F$4:$F$11,$G$4:$G$11)</f>
        <v>6</v>
      </c>
      <c r="F15" s="14">
        <f>C15/D15*1000</f>
        <v>2.8695652173913042</v>
      </c>
      <c r="G15" s="15">
        <f>E15+F15</f>
        <v>8.8695652173913047</v>
      </c>
      <c r="H15" s="6">
        <f>RANK(G15,G$15:G$24,1)</f>
        <v>8</v>
      </c>
      <c r="I15" t="str">
        <f>B15</f>
        <v>Rolling Home</v>
      </c>
      <c r="J15">
        <f>VLOOKUP(D15,F$4:G$11,2)</f>
        <v>6</v>
      </c>
    </row>
    <row r="16" spans="1:10" x14ac:dyDescent="0.25">
      <c r="A16" s="5">
        <f t="shared" ref="A16:A24" si="1">A15+1</f>
        <v>2</v>
      </c>
      <c r="B16" s="19" t="s">
        <v>20</v>
      </c>
      <c r="C16" s="21">
        <v>50</v>
      </c>
      <c r="D16" s="19">
        <v>22000</v>
      </c>
      <c r="E16" s="13">
        <f t="shared" ref="E16:E22" si="2">LOOKUP(D16,$F$4:$F$11,$G$4:$G$11)</f>
        <v>3</v>
      </c>
      <c r="F16" s="14">
        <f t="shared" ref="F16:F22" si="3">C16/D16*1000</f>
        <v>2.2727272727272725</v>
      </c>
      <c r="G16" s="15">
        <f t="shared" ref="G16:G22" si="4">E16+F16</f>
        <v>5.2727272727272725</v>
      </c>
      <c r="H16" s="6">
        <f t="shared" ref="H16:H22" si="5">RANK(G16,G$15:G$24,1)</f>
        <v>6</v>
      </c>
      <c r="I16" t="str">
        <f t="shared" ref="I16:I22" si="6">B16</f>
        <v>Grippliner</v>
      </c>
      <c r="J16">
        <f t="shared" ref="J16:J22" si="7">VLOOKUP(D16,F$4:G$11,2)</f>
        <v>3</v>
      </c>
    </row>
    <row r="17" spans="1:10" x14ac:dyDescent="0.25">
      <c r="A17" s="5">
        <f t="shared" si="1"/>
        <v>3</v>
      </c>
      <c r="B17" s="19" t="s">
        <v>25</v>
      </c>
      <c r="C17" s="21">
        <v>85</v>
      </c>
      <c r="D17" s="19">
        <v>44000</v>
      </c>
      <c r="E17" s="13">
        <f t="shared" si="2"/>
        <v>2</v>
      </c>
      <c r="F17" s="14">
        <f t="shared" si="3"/>
        <v>1.9318181818181819</v>
      </c>
      <c r="G17" s="15">
        <f t="shared" si="4"/>
        <v>3.9318181818181817</v>
      </c>
      <c r="H17" s="6">
        <f t="shared" si="5"/>
        <v>2</v>
      </c>
      <c r="I17" t="str">
        <f t="shared" si="6"/>
        <v>Icespeed more</v>
      </c>
      <c r="J17">
        <f t="shared" si="7"/>
        <v>2</v>
      </c>
    </row>
    <row r="18" spans="1:10" x14ac:dyDescent="0.25">
      <c r="A18" s="5">
        <f t="shared" si="1"/>
        <v>4</v>
      </c>
      <c r="B18" s="19" t="s">
        <v>26</v>
      </c>
      <c r="C18" s="21">
        <v>99</v>
      </c>
      <c r="D18" s="19">
        <v>51000</v>
      </c>
      <c r="E18" s="13">
        <f t="shared" si="2"/>
        <v>2</v>
      </c>
      <c r="F18" s="14">
        <f t="shared" si="3"/>
        <v>1.9411764705882353</v>
      </c>
      <c r="G18" s="15">
        <f t="shared" si="4"/>
        <v>3.9411764705882355</v>
      </c>
      <c r="H18" s="6">
        <f t="shared" si="5"/>
        <v>3</v>
      </c>
      <c r="I18" t="str">
        <f t="shared" si="6"/>
        <v>Gibgummi</v>
      </c>
      <c r="J18">
        <f t="shared" si="7"/>
        <v>2</v>
      </c>
    </row>
    <row r="19" spans="1:10" x14ac:dyDescent="0.25">
      <c r="A19" s="5">
        <f t="shared" si="1"/>
        <v>5</v>
      </c>
      <c r="B19" s="19" t="s">
        <v>21</v>
      </c>
      <c r="C19" s="21">
        <v>66</v>
      </c>
      <c r="D19" s="19">
        <v>37000</v>
      </c>
      <c r="E19" s="13">
        <f t="shared" si="2"/>
        <v>2</v>
      </c>
      <c r="F19" s="14">
        <f t="shared" si="3"/>
        <v>1.7837837837837838</v>
      </c>
      <c r="G19" s="15">
        <f t="shared" si="4"/>
        <v>3.7837837837837838</v>
      </c>
      <c r="H19" s="6">
        <f t="shared" si="5"/>
        <v>1</v>
      </c>
      <c r="I19" t="str">
        <f t="shared" si="6"/>
        <v>Aquaspike</v>
      </c>
      <c r="J19">
        <f t="shared" si="7"/>
        <v>2</v>
      </c>
    </row>
    <row r="20" spans="1:10" x14ac:dyDescent="0.25">
      <c r="A20" s="5">
        <f t="shared" si="1"/>
        <v>6</v>
      </c>
      <c r="B20" s="19" t="s">
        <v>22</v>
      </c>
      <c r="C20" s="21">
        <v>33</v>
      </c>
      <c r="D20" s="19">
        <v>23000</v>
      </c>
      <c r="E20" s="13">
        <f t="shared" si="2"/>
        <v>3</v>
      </c>
      <c r="F20" s="14">
        <f t="shared" si="3"/>
        <v>1.4347826086956521</v>
      </c>
      <c r="G20" s="15">
        <f t="shared" si="4"/>
        <v>4.4347826086956523</v>
      </c>
      <c r="H20" s="6">
        <f t="shared" si="5"/>
        <v>4</v>
      </c>
      <c r="I20" t="str">
        <f t="shared" si="6"/>
        <v>Topspur</v>
      </c>
      <c r="J20">
        <f t="shared" si="7"/>
        <v>3</v>
      </c>
    </row>
    <row r="21" spans="1:10" x14ac:dyDescent="0.25">
      <c r="A21" s="11">
        <f t="shared" si="1"/>
        <v>7</v>
      </c>
      <c r="B21" s="19" t="s">
        <v>23</v>
      </c>
      <c r="C21" s="21">
        <v>180</v>
      </c>
      <c r="D21" s="19">
        <v>57000</v>
      </c>
      <c r="E21" s="13">
        <f t="shared" si="2"/>
        <v>2</v>
      </c>
      <c r="F21" s="14">
        <f t="shared" si="3"/>
        <v>3.1578947368421053</v>
      </c>
      <c r="G21" s="15">
        <f t="shared" si="4"/>
        <v>5.1578947368421053</v>
      </c>
      <c r="H21" s="6">
        <f t="shared" si="5"/>
        <v>5</v>
      </c>
      <c r="I21" t="str">
        <f t="shared" si="6"/>
        <v>Pneuradler</v>
      </c>
      <c r="J21">
        <f t="shared" si="7"/>
        <v>2</v>
      </c>
    </row>
    <row r="22" spans="1:10" x14ac:dyDescent="0.25">
      <c r="A22" s="11">
        <f t="shared" si="1"/>
        <v>8</v>
      </c>
      <c r="B22" s="19" t="s">
        <v>24</v>
      </c>
      <c r="C22" s="21">
        <v>69</v>
      </c>
      <c r="D22" s="19">
        <v>17000</v>
      </c>
      <c r="E22" s="13">
        <f t="shared" si="2"/>
        <v>4</v>
      </c>
      <c r="F22" s="14">
        <f t="shared" si="3"/>
        <v>4.0588235294117645</v>
      </c>
      <c r="G22" s="15">
        <f t="shared" si="4"/>
        <v>8.0588235294117645</v>
      </c>
      <c r="H22" s="6">
        <f t="shared" si="5"/>
        <v>7</v>
      </c>
      <c r="I22" t="str">
        <f t="shared" si="6"/>
        <v>Rainwalker</v>
      </c>
      <c r="J22">
        <f t="shared" si="7"/>
        <v>4</v>
      </c>
    </row>
    <row r="23" spans="1:10" x14ac:dyDescent="0.25">
      <c r="A23" s="11">
        <f t="shared" si="1"/>
        <v>9</v>
      </c>
      <c r="B23" s="19"/>
      <c r="C23" s="24"/>
      <c r="D23" s="19"/>
      <c r="E23" s="23"/>
      <c r="F23" s="11"/>
      <c r="G23" s="23"/>
      <c r="H23" s="11"/>
    </row>
    <row r="24" spans="1:10" x14ac:dyDescent="0.25">
      <c r="A24" s="11">
        <f t="shared" si="1"/>
        <v>10</v>
      </c>
      <c r="B24" s="20"/>
      <c r="C24" s="25"/>
      <c r="D24" s="20"/>
      <c r="E24" s="8"/>
      <c r="F24" s="12"/>
      <c r="G24" s="8"/>
      <c r="H24" s="12"/>
    </row>
    <row r="26" spans="1:10" x14ac:dyDescent="0.25">
      <c r="E26" s="16" t="s">
        <v>30</v>
      </c>
      <c r="F26" s="16"/>
      <c r="G26" s="17">
        <f>MIN(G$15:G$24)</f>
        <v>3.7837837837837838</v>
      </c>
      <c r="H26" s="16" t="str">
        <f>INDEX(B15:B24,MATCH(G26,G15:G24,0))</f>
        <v>Aquaspike</v>
      </c>
    </row>
  </sheetData>
  <conditionalFormatting sqref="D15:D22">
    <cfRule type="cellIs" dxfId="2" priority="1" operator="between">
      <formula>0</formula>
      <formula>19999</formula>
    </cfRule>
    <cfRule type="cellIs" dxfId="1" priority="2" operator="between">
      <formula>20000</formula>
      <formula>39999</formula>
    </cfRule>
    <cfRule type="cellIs" dxfId="0" priority="3" operator="between">
      <formula>40000</formula>
      <formula>500000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Reifen-A</vt:lpstr>
    </vt:vector>
  </TitlesOfParts>
  <Company>Sachsen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Steffen Brose</cp:lastModifiedBy>
  <dcterms:created xsi:type="dcterms:W3CDTF">2011-06-15T06:39:08Z</dcterms:created>
  <dcterms:modified xsi:type="dcterms:W3CDTF">2017-10-30T14:17:52Z</dcterms:modified>
</cp:coreProperties>
</file>