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ora\Documents\Uni\1. Semester\BWL Grundlagen\Fallstudien\"/>
    </mc:Choice>
  </mc:AlternateContent>
  <xr:revisionPtr revIDLastSave="0" documentId="13_ncr:1_{D237C174-3234-4089-89C9-3285B80783D7}" xr6:coauthVersionLast="47" xr6:coauthVersionMax="47" xr10:uidLastSave="{00000000-0000-0000-0000-000000000000}"/>
  <bookViews>
    <workbookView xWindow="-120" yWindow="-120" windowWidth="23280" windowHeight="15000" tabRatio="500" xr2:uid="{00000000-000D-0000-FFFF-FFFF00000000}"/>
  </bookViews>
  <sheets>
    <sheet name="Inventar" sheetId="3" r:id="rId1"/>
    <sheet name="Bilanz" sheetId="2" r:id="rId2"/>
    <sheet name="Inv.-, Finanz.plan" sheetId="1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1" l="1"/>
  <c r="C6" i="1"/>
  <c r="C22" i="1"/>
  <c r="C11" i="1"/>
  <c r="B5" i="1"/>
  <c r="F13" i="3"/>
  <c r="F51" i="3"/>
  <c r="F44" i="3"/>
  <c r="F42" i="3"/>
  <c r="F9" i="3"/>
  <c r="F10" i="3"/>
  <c r="F11" i="3"/>
  <c r="F12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B4" i="1"/>
  <c r="B13" i="2"/>
  <c r="F30" i="3"/>
  <c r="F31" i="3"/>
  <c r="F32" i="3"/>
  <c r="F33" i="3"/>
  <c r="F34" i="3"/>
  <c r="F35" i="3"/>
  <c r="F36" i="3"/>
  <c r="F37" i="3"/>
  <c r="F38" i="3"/>
  <c r="F39" i="3"/>
  <c r="F40" i="3"/>
  <c r="B11" i="2"/>
  <c r="F7" i="3"/>
  <c r="F46" i="3"/>
  <c r="F60" i="3"/>
  <c r="F3" i="1"/>
  <c r="B10" i="1"/>
  <c r="F55" i="3"/>
  <c r="F56" i="3"/>
  <c r="F10" i="1"/>
  <c r="F57" i="3"/>
  <c r="F61" i="3"/>
  <c r="F62" i="3"/>
  <c r="F18" i="1"/>
  <c r="D3" i="2"/>
  <c r="D11" i="2"/>
  <c r="D13" i="2"/>
  <c r="D16" i="2"/>
  <c r="B6" i="2"/>
  <c r="B4" i="2"/>
  <c r="D2" i="3"/>
  <c r="B16" i="2"/>
  <c r="F24" i="1"/>
  <c r="C24" i="1"/>
</calcChain>
</file>

<file path=xl/sharedStrings.xml><?xml version="1.0" encoding="utf-8"?>
<sst xmlns="http://schemas.openxmlformats.org/spreadsheetml/2006/main" count="99" uniqueCount="98">
  <si>
    <t>Investitionen</t>
  </si>
  <si>
    <t>Finanzierung</t>
  </si>
  <si>
    <t>Anlagevermögen</t>
  </si>
  <si>
    <t>langfristige Finanzierung</t>
  </si>
  <si>
    <r>
      <t>·</t>
    </r>
    <r>
      <rPr>
        <sz val="7"/>
        <color indexed="18"/>
        <rFont val="Times New Roman"/>
        <family val="1"/>
      </rPr>
      <t xml:space="preserve">        </t>
    </r>
    <r>
      <rPr>
        <sz val="10"/>
        <rFont val="Arial"/>
      </rPr>
      <t xml:space="preserve">Grundstück </t>
    </r>
  </si>
  <si>
    <r>
      <t>·</t>
    </r>
    <r>
      <rPr>
        <sz val="7"/>
        <color indexed="18"/>
        <rFont val="Times New Roman"/>
        <family val="1"/>
      </rPr>
      <t xml:space="preserve">        </t>
    </r>
    <r>
      <rPr>
        <sz val="10"/>
        <rFont val="Arial"/>
      </rPr>
      <t xml:space="preserve">Bankkredit </t>
    </r>
  </si>
  <si>
    <r>
      <t>·</t>
    </r>
    <r>
      <rPr>
        <sz val="7"/>
        <color indexed="18"/>
        <rFont val="Times New Roman"/>
        <family val="1"/>
      </rPr>
      <t xml:space="preserve">        </t>
    </r>
    <r>
      <rPr>
        <sz val="10"/>
        <rFont val="Arial"/>
      </rPr>
      <t xml:space="preserve">Geschäfts- bzw. Ladeneinrichtung </t>
    </r>
  </si>
  <si>
    <r>
      <t>·</t>
    </r>
    <r>
      <rPr>
        <sz val="7"/>
        <color indexed="18"/>
        <rFont val="Times New Roman"/>
        <family val="1"/>
      </rPr>
      <t xml:space="preserve">        </t>
    </r>
    <r>
      <rPr>
        <sz val="10"/>
        <rFont val="Arial"/>
      </rPr>
      <t>Reserve für Folgeinvestitionen und 
      Unvorhergesehenes</t>
    </r>
  </si>
  <si>
    <r>
      <t>·</t>
    </r>
    <r>
      <rPr>
        <sz val="7"/>
        <color indexed="18"/>
        <rFont val="Times New Roman"/>
        <family val="1"/>
      </rPr>
      <t xml:space="preserve">        </t>
    </r>
    <r>
      <rPr>
        <sz val="10"/>
        <rFont val="Arial"/>
      </rPr>
      <t xml:space="preserve">Gesamt </t>
    </r>
  </si>
  <si>
    <t>Für die Leistungserstellung notwendiger Kapitalbedarf</t>
  </si>
  <si>
    <t>kurzfristige Finanzierung</t>
  </si>
  <si>
    <r>
      <t>·</t>
    </r>
    <r>
      <rPr>
        <sz val="7"/>
        <color indexed="18"/>
        <rFont val="Times New Roman"/>
        <family val="1"/>
      </rPr>
      <t xml:space="preserve">         </t>
    </r>
    <r>
      <rPr>
        <sz val="10"/>
        <rFont val="Arial"/>
      </rPr>
      <t xml:space="preserve">Waren </t>
    </r>
  </si>
  <si>
    <r>
      <t>·</t>
    </r>
    <r>
      <rPr>
        <sz val="7"/>
        <color indexed="18"/>
        <rFont val="Times New Roman"/>
        <family val="1"/>
      </rPr>
      <t xml:space="preserve">        </t>
    </r>
    <r>
      <rPr>
        <sz val="10"/>
        <rFont val="Arial"/>
      </rPr>
      <t xml:space="preserve">Lieferantenkredit </t>
    </r>
  </si>
  <si>
    <r>
      <t>·</t>
    </r>
    <r>
      <rPr>
        <sz val="7"/>
        <color indexed="18"/>
        <rFont val="Times New Roman"/>
        <family val="1"/>
      </rPr>
      <t xml:space="preserve">         </t>
    </r>
    <r>
      <rPr>
        <sz val="10"/>
        <rFont val="Arial"/>
      </rPr>
      <t xml:space="preserve">Gesamt </t>
    </r>
  </si>
  <si>
    <t>Gründungskosten</t>
  </si>
  <si>
    <t>Eigenkapital</t>
  </si>
  <si>
    <r>
      <t>·</t>
    </r>
    <r>
      <rPr>
        <sz val="7"/>
        <color indexed="18"/>
        <rFont val="Times New Roman"/>
        <family val="1"/>
      </rPr>
      <t xml:space="preserve">         </t>
    </r>
    <r>
      <rPr>
        <sz val="10"/>
        <rFont val="Arial"/>
      </rPr>
      <t xml:space="preserve">Beratungen </t>
    </r>
  </si>
  <si>
    <r>
      <t>·</t>
    </r>
    <r>
      <rPr>
        <sz val="7"/>
        <color indexed="18"/>
        <rFont val="Times New Roman"/>
        <family val="1"/>
      </rPr>
      <t xml:space="preserve">         </t>
    </r>
    <r>
      <rPr>
        <sz val="10"/>
        <rFont val="Arial"/>
      </rPr>
      <t xml:space="preserve">Barmittel </t>
    </r>
  </si>
  <si>
    <r>
      <t>·</t>
    </r>
    <r>
      <rPr>
        <sz val="7"/>
        <color indexed="18"/>
        <rFont val="Times New Roman"/>
        <family val="1"/>
      </rPr>
      <t xml:space="preserve">         </t>
    </r>
    <r>
      <rPr>
        <sz val="10"/>
        <rFont val="Arial"/>
      </rPr>
      <t xml:space="preserve">Anmeldungen/Genehmigungen </t>
    </r>
  </si>
  <si>
    <r>
      <t>·</t>
    </r>
    <r>
      <rPr>
        <sz val="7"/>
        <color indexed="18"/>
        <rFont val="Times New Roman"/>
        <family val="1"/>
      </rPr>
      <t xml:space="preserve">         </t>
    </r>
    <r>
      <rPr>
        <sz val="10"/>
        <rFont val="Arial"/>
      </rPr>
      <t xml:space="preserve">Eintrag ins Handelsregister </t>
    </r>
  </si>
  <si>
    <r>
      <t>·</t>
    </r>
    <r>
      <rPr>
        <sz val="7"/>
        <color indexed="18"/>
        <rFont val="Times New Roman"/>
        <family val="1"/>
      </rPr>
      <t xml:space="preserve">         </t>
    </r>
    <r>
      <rPr>
        <sz val="10"/>
        <rFont val="Arial"/>
      </rPr>
      <t xml:space="preserve">Notar </t>
    </r>
  </si>
  <si>
    <r>
      <t>·</t>
    </r>
    <r>
      <rPr>
        <b/>
        <sz val="7"/>
        <color indexed="18"/>
        <rFont val="Times New Roman"/>
        <family val="1"/>
      </rPr>
      <t xml:space="preserve">         </t>
    </r>
    <r>
      <rPr>
        <b/>
        <sz val="10"/>
        <rFont val="Arial"/>
        <family val="2"/>
      </rPr>
      <t xml:space="preserve">Gesamt </t>
    </r>
  </si>
  <si>
    <t>Summe der Anfangsinvestitionen</t>
  </si>
  <si>
    <t>Summe Kapital</t>
  </si>
  <si>
    <t>davon Reserve</t>
  </si>
  <si>
    <t>Aktiva</t>
  </si>
  <si>
    <t>Passiva</t>
  </si>
  <si>
    <t>A. Anlagevermögen</t>
  </si>
  <si>
    <t>A. Eigenkapital</t>
  </si>
  <si>
    <t>II. Sachanlagen</t>
  </si>
  <si>
    <t>C. Verbindlichkeiten</t>
  </si>
  <si>
    <t>B. Umlaufvermögen</t>
  </si>
  <si>
    <t>Inventar</t>
  </si>
  <si>
    <t>I. Vermögen</t>
  </si>
  <si>
    <t>1. Anlagevermögen:</t>
  </si>
  <si>
    <t>EUR</t>
  </si>
  <si>
    <t>1.1. Grundstücke und Bauten</t>
  </si>
  <si>
    <t>1.2. Betriebs- und Geschäftausstattung</t>
  </si>
  <si>
    <t>2. Umlaufvermögen:</t>
  </si>
  <si>
    <t>2.1. Waren</t>
  </si>
  <si>
    <t>2.2. Bankguthaben</t>
  </si>
  <si>
    <t>2.3. Kasse</t>
  </si>
  <si>
    <t>Summe des Vermögens:</t>
  </si>
  <si>
    <t>II. Schulden</t>
  </si>
  <si>
    <t>1. langfristige Schulden:</t>
  </si>
  <si>
    <t>1.1. Darlehensschuld</t>
  </si>
  <si>
    <t>2. kurzfristige Schulden:</t>
  </si>
  <si>
    <t>Verbindlichkeiten aus Lieferung u. Leistung</t>
  </si>
  <si>
    <t>Summe der Schulden:</t>
  </si>
  <si>
    <t>III. Ermittlung des Reinvermögens:</t>
  </si>
  <si>
    <t>Summe des Vermögens</t>
  </si>
  <si>
    <t>Summe der Schulden</t>
  </si>
  <si>
    <t>Reinvermögen (Eigenkapital)</t>
  </si>
  <si>
    <t xml:space="preserve">der "Sol y Luna"-Lounge in Dresden </t>
  </si>
  <si>
    <t>Geschäftsbauten</t>
  </si>
  <si>
    <t>Klimaanlage</t>
  </si>
  <si>
    <t>LED-Beleuchtung</t>
  </si>
  <si>
    <t>Cocktaildekoration</t>
  </si>
  <si>
    <t>Kaffeeautomat</t>
  </si>
  <si>
    <t>Tische</t>
  </si>
  <si>
    <t xml:space="preserve"> Löffel</t>
  </si>
  <si>
    <t xml:space="preserve"> kleine Tassen</t>
  </si>
  <si>
    <t>große Tassen</t>
  </si>
  <si>
    <t>Biergläser</t>
  </si>
  <si>
    <t>Weingläser</t>
  </si>
  <si>
    <t>Cocktailgläser</t>
  </si>
  <si>
    <t>Kunstpflanzen</t>
  </si>
  <si>
    <t xml:space="preserve"> Kissen</t>
  </si>
  <si>
    <t>Decken</t>
  </si>
  <si>
    <t xml:space="preserve"> Sitzsäcke</t>
  </si>
  <si>
    <t xml:space="preserve"> Stühle</t>
  </si>
  <si>
    <t>Sofas</t>
  </si>
  <si>
    <t>Theken</t>
  </si>
  <si>
    <t>Spirituosen</t>
  </si>
  <si>
    <t>Bierkästen</t>
  </si>
  <si>
    <t>Flaschen Wein</t>
  </si>
  <si>
    <t>Flaschen Sekt</t>
  </si>
  <si>
    <t>Kaffeepulver à 1 kg</t>
  </si>
  <si>
    <t>Milch à 1 l</t>
  </si>
  <si>
    <t>Hafermilch à 1 l</t>
  </si>
  <si>
    <t>xy-Bank</t>
  </si>
  <si>
    <t>Flaschen Softdrinks</t>
  </si>
  <si>
    <t>Flaschen Saft</t>
  </si>
  <si>
    <t>Händler A</t>
  </si>
  <si>
    <t>Händler B</t>
  </si>
  <si>
    <t>1. Grundstücke und Bauten</t>
  </si>
  <si>
    <t>3. BGA</t>
  </si>
  <si>
    <t>2. Verbindlichkeiten gegenüber Kreditinstituten</t>
  </si>
  <si>
    <t>4. Verbindlichkeiten aLL</t>
  </si>
  <si>
    <t>Summe der Waren</t>
  </si>
  <si>
    <t>Summe der BGA</t>
  </si>
  <si>
    <t>II. Kapitalrücklage</t>
  </si>
  <si>
    <t>I Vorräte</t>
  </si>
  <si>
    <t>2. unfertige Erzeugnisse</t>
  </si>
  <si>
    <t>Kredit bei xy Bank</t>
  </si>
  <si>
    <t>IV. Kassenbestand/Guthaben bei Kreditinstituten</t>
  </si>
  <si>
    <t>Produkt Kasse</t>
  </si>
  <si>
    <t>Nutzungsdauer in Jahren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</si>
</sst>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_€"/>
    <numFmt numFmtId="166" formatCode="#,##0.00\ &quot;€&quot;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B050"/>
      <name val="Arial"/>
      <family val="2"/>
    </font>
    <font>
      <sz val="10"/>
      <name val="Arial"/>
    </font>
    <font>
      <b/>
      <sz val="12"/>
      <color rgb="FFFFC00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18"/>
      <name val="Symbol"/>
      <family val="1"/>
      <charset val="2"/>
    </font>
    <font>
      <sz val="7"/>
      <color indexed="18"/>
      <name val="Times New Roman"/>
      <family val="1"/>
    </font>
    <font>
      <sz val="10"/>
      <color indexed="18"/>
      <name val="Symbol"/>
      <family val="1"/>
      <charset val="2"/>
    </font>
    <font>
      <sz val="12"/>
      <color indexed="8"/>
      <name val="Times New Roman"/>
      <family val="1"/>
    </font>
    <font>
      <b/>
      <sz val="10"/>
      <color indexed="18"/>
      <name val="Symbol"/>
      <family val="1"/>
      <charset val="2"/>
    </font>
    <font>
      <b/>
      <sz val="7"/>
      <color indexed="18"/>
      <name val="Times New Roman"/>
      <family val="1"/>
    </font>
    <font>
      <b/>
      <sz val="11"/>
      <color indexed="1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111111"/>
      <name val="Calibri"/>
      <family val="2"/>
      <scheme val="minor"/>
    </font>
    <font>
      <sz val="10"/>
      <color rgb="FF44444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ECECEC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164" fontId="5" fillId="0" borderId="0" xfId="2" applyNumberFormat="1" applyFont="1"/>
    <xf numFmtId="0" fontId="6" fillId="0" borderId="0" xfId="0" applyFont="1"/>
    <xf numFmtId="164" fontId="7" fillId="0" borderId="0" xfId="2" applyNumberFormat="1" applyFont="1" applyAlignment="1">
      <alignment vertical="top" wrapText="1"/>
    </xf>
    <xf numFmtId="0" fontId="8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8" fillId="3" borderId="0" xfId="0" applyFont="1" applyFill="1" applyAlignment="1">
      <alignment wrapText="1"/>
    </xf>
    <xf numFmtId="0" fontId="9" fillId="0" borderId="1" xfId="0" applyFont="1" applyBorder="1" applyAlignment="1">
      <alignment horizontal="left" wrapText="1" indent="4"/>
    </xf>
    <xf numFmtId="164" fontId="7" fillId="0" borderId="1" xfId="2" applyNumberFormat="1" applyFont="1" applyBorder="1" applyAlignment="1">
      <alignment vertical="top" wrapText="1"/>
    </xf>
    <xf numFmtId="44" fontId="0" fillId="0" borderId="1" xfId="1" applyFont="1" applyBorder="1"/>
    <xf numFmtId="0" fontId="9" fillId="0" borderId="2" xfId="0" applyFont="1" applyBorder="1" applyAlignment="1">
      <alignment horizontal="left" wrapText="1" indent="4"/>
    </xf>
    <xf numFmtId="164" fontId="7" fillId="0" borderId="2" xfId="2" applyNumberFormat="1" applyFont="1" applyBorder="1" applyAlignment="1">
      <alignment vertical="top" wrapText="1"/>
    </xf>
    <xf numFmtId="44" fontId="0" fillId="0" borderId="2" xfId="1" applyFont="1" applyBorder="1" applyAlignment="1">
      <alignment horizontal="center"/>
    </xf>
    <xf numFmtId="44" fontId="0" fillId="0" borderId="2" xfId="1" applyFont="1" applyBorder="1"/>
    <xf numFmtId="0" fontId="9" fillId="0" borderId="3" xfId="0" applyFont="1" applyBorder="1" applyAlignment="1">
      <alignment horizontal="left" wrapText="1" indent="4"/>
    </xf>
    <xf numFmtId="164" fontId="5" fillId="0" borderId="3" xfId="2" applyNumberFormat="1" applyFont="1" applyBorder="1"/>
    <xf numFmtId="164" fontId="7" fillId="0" borderId="3" xfId="2" applyNumberFormat="1" applyFont="1" applyBorder="1" applyAlignment="1">
      <alignment vertical="top" wrapText="1"/>
    </xf>
    <xf numFmtId="0" fontId="9" fillId="0" borderId="0" xfId="0" applyFont="1" applyBorder="1" applyAlignment="1">
      <alignment horizontal="left" wrapText="1" indent="4"/>
    </xf>
    <xf numFmtId="164" fontId="5" fillId="0" borderId="0" xfId="2" applyNumberFormat="1" applyFont="1" applyBorder="1"/>
    <xf numFmtId="164" fontId="7" fillId="0" borderId="0" xfId="2" applyNumberFormat="1" applyFont="1" applyBorder="1" applyAlignment="1">
      <alignment vertical="top" wrapText="1"/>
    </xf>
    <xf numFmtId="164" fontId="7" fillId="0" borderId="0" xfId="2" applyNumberFormat="1" applyFont="1" applyAlignment="1">
      <alignment wrapText="1"/>
    </xf>
    <xf numFmtId="0" fontId="11" fillId="0" borderId="2" xfId="0" applyFont="1" applyBorder="1" applyAlignment="1">
      <alignment horizontal="left" wrapText="1" indent="4"/>
    </xf>
    <xf numFmtId="164" fontId="7" fillId="0" borderId="1" xfId="2" applyNumberFormat="1" applyFont="1" applyBorder="1" applyAlignment="1">
      <alignment wrapText="1"/>
    </xf>
    <xf numFmtId="0" fontId="11" fillId="0" borderId="3" xfId="0" applyFont="1" applyBorder="1" applyAlignment="1">
      <alignment horizontal="left" wrapText="1" indent="4"/>
    </xf>
    <xf numFmtId="0" fontId="12" fillId="0" borderId="0" xfId="0" applyFont="1"/>
    <xf numFmtId="0" fontId="11" fillId="0" borderId="1" xfId="0" applyFont="1" applyBorder="1" applyAlignment="1">
      <alignment horizontal="left" wrapText="1" indent="4"/>
    </xf>
    <xf numFmtId="0" fontId="13" fillId="0" borderId="3" xfId="0" applyFont="1" applyBorder="1" applyAlignment="1">
      <alignment horizontal="left" wrapText="1" indent="4"/>
    </xf>
    <xf numFmtId="164" fontId="8" fillId="0" borderId="3" xfId="2" applyNumberFormat="1" applyFont="1" applyBorder="1"/>
    <xf numFmtId="0" fontId="15" fillId="0" borderId="4" xfId="0" applyFont="1" applyBorder="1" applyAlignment="1">
      <alignment horizontal="left" wrapText="1" indent="4"/>
    </xf>
    <xf numFmtId="164" fontId="16" fillId="0" borderId="2" xfId="2" applyNumberFormat="1" applyFont="1" applyBorder="1"/>
    <xf numFmtId="164" fontId="16" fillId="0" borderId="5" xfId="2" applyNumberFormat="1" applyFont="1" applyBorder="1" applyAlignment="1">
      <alignment vertical="top" wrapText="1"/>
    </xf>
    <xf numFmtId="0" fontId="17" fillId="0" borderId="0" xfId="0" applyFont="1"/>
    <xf numFmtId="164" fontId="16" fillId="0" borderId="0" xfId="2" applyNumberFormat="1" applyFont="1" applyAlignment="1">
      <alignment vertical="top" wrapText="1"/>
    </xf>
    <xf numFmtId="0" fontId="15" fillId="0" borderId="0" xfId="0" applyFont="1" applyAlignment="1">
      <alignment horizontal="left" wrapText="1" indent="4"/>
    </xf>
    <xf numFmtId="164" fontId="16" fillId="0" borderId="0" xfId="2" applyNumberFormat="1" applyFont="1"/>
    <xf numFmtId="0" fontId="0" fillId="0" borderId="1" xfId="0" applyBorder="1"/>
    <xf numFmtId="0" fontId="8" fillId="0" borderId="0" xfId="0" applyFont="1"/>
    <xf numFmtId="0" fontId="8" fillId="0" borderId="6" xfId="0" applyFont="1" applyBorder="1"/>
    <xf numFmtId="0" fontId="0" fillId="0" borderId="7" xfId="0" applyBorder="1"/>
    <xf numFmtId="0" fontId="8" fillId="0" borderId="7" xfId="0" applyFont="1" applyBorder="1"/>
    <xf numFmtId="0" fontId="0" fillId="0" borderId="3" xfId="0" applyBorder="1"/>
    <xf numFmtId="0" fontId="0" fillId="0" borderId="8" xfId="0" applyBorder="1"/>
    <xf numFmtId="14" fontId="0" fillId="0" borderId="0" xfId="0" applyNumberFormat="1"/>
    <xf numFmtId="0" fontId="17" fillId="0" borderId="4" xfId="0" applyFont="1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4" fontId="0" fillId="0" borderId="0" xfId="0" applyNumberFormat="1"/>
    <xf numFmtId="0" fontId="2" fillId="0" borderId="4" xfId="0" applyFont="1" applyBorder="1"/>
    <xf numFmtId="0" fontId="1" fillId="0" borderId="5" xfId="0" applyFont="1" applyBorder="1"/>
    <xf numFmtId="0" fontId="2" fillId="0" borderId="4" xfId="0" applyFont="1" applyBorder="1" applyAlignment="1">
      <alignment vertical="center"/>
    </xf>
    <xf numFmtId="0" fontId="1" fillId="0" borderId="4" xfId="0" applyFont="1" applyBorder="1"/>
    <xf numFmtId="0" fontId="1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7" fillId="0" borderId="9" xfId="0" applyNumberFormat="1" applyFont="1" applyBorder="1" applyAlignment="1">
      <alignment horizontal="center" vertical="center"/>
    </xf>
    <xf numFmtId="165" fontId="21" fillId="0" borderId="9" xfId="0" applyNumberFormat="1" applyFon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7" fillId="0" borderId="10" xfId="0" applyFont="1" applyBorder="1"/>
    <xf numFmtId="0" fontId="17" fillId="0" borderId="1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19" fillId="4" borderId="13" xfId="0" applyFont="1" applyFill="1" applyBorder="1"/>
    <xf numFmtId="0" fontId="19" fillId="4" borderId="14" xfId="0" applyFont="1" applyFill="1" applyBorder="1" applyAlignment="1">
      <alignment horizontal="center" vertical="center"/>
    </xf>
    <xf numFmtId="0" fontId="0" fillId="4" borderId="14" xfId="0" applyFill="1" applyBorder="1"/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2" fillId="0" borderId="6" xfId="0" applyFont="1" applyBorder="1"/>
    <xf numFmtId="0" fontId="2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6" xfId="0" applyFill="1" applyBorder="1"/>
    <xf numFmtId="165" fontId="0" fillId="0" borderId="17" xfId="0" applyNumberFormat="1" applyFill="1" applyBorder="1" applyAlignment="1">
      <alignment horizontal="center" vertical="center"/>
    </xf>
    <xf numFmtId="165" fontId="17" fillId="0" borderId="18" xfId="0" applyNumberFormat="1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17" fillId="0" borderId="12" xfId="0" applyNumberFormat="1" applyFont="1" applyBorder="1" applyAlignment="1">
      <alignment horizontal="center" vertical="center"/>
    </xf>
    <xf numFmtId="165" fontId="0" fillId="4" borderId="14" xfId="0" applyNumberFormat="1" applyFill="1" applyBorder="1" applyAlignment="1">
      <alignment horizontal="center" vertical="center"/>
    </xf>
    <xf numFmtId="165" fontId="17" fillId="4" borderId="15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16" xfId="0" applyBorder="1" applyAlignment="1">
      <alignment horizontal="center" vertical="center"/>
    </xf>
    <xf numFmtId="0" fontId="20" fillId="0" borderId="18" xfId="0" applyFont="1" applyFill="1" applyBorder="1"/>
    <xf numFmtId="165" fontId="17" fillId="0" borderId="17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20" fillId="4" borderId="14" xfId="0" applyFont="1" applyFill="1" applyBorder="1"/>
    <xf numFmtId="165" fontId="20" fillId="4" borderId="14" xfId="0" applyNumberFormat="1" applyFont="1" applyFill="1" applyBorder="1" applyAlignment="1">
      <alignment horizontal="center" vertical="center"/>
    </xf>
    <xf numFmtId="165" fontId="20" fillId="4" borderId="15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5" borderId="19" xfId="0" applyFont="1" applyFill="1" applyBorder="1" applyAlignment="1">
      <alignment vertical="top" wrapText="1"/>
    </xf>
    <xf numFmtId="0" fontId="25" fillId="0" borderId="7" xfId="0" applyFont="1" applyBorder="1"/>
    <xf numFmtId="3" fontId="0" fillId="0" borderId="1" xfId="0" applyNumberFormat="1" applyBorder="1" applyAlignment="1"/>
    <xf numFmtId="44" fontId="0" fillId="0" borderId="0" xfId="1" applyFont="1" applyAlignment="1"/>
    <xf numFmtId="0" fontId="0" fillId="0" borderId="0" xfId="0" applyAlignment="1"/>
    <xf numFmtId="44" fontId="0" fillId="0" borderId="3" xfId="1" applyFont="1" applyBorder="1" applyAlignment="1"/>
    <xf numFmtId="166" fontId="0" fillId="0" borderId="0" xfId="0" applyNumberFormat="1" applyAlignment="1"/>
    <xf numFmtId="0" fontId="0" fillId="0" borderId="1" xfId="0" applyBorder="1" applyAlignme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3">
    <cellStyle name="Euro" xfId="2" xr:uid="{00000000-0005-0000-0000-000000000000}"/>
    <cellStyle name="Standard" xfId="0" builtinId="0"/>
    <cellStyle name="Währung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62"/>
  <sheetViews>
    <sheetView tabSelected="1" topLeftCell="A32" workbookViewId="0">
      <selection activeCell="F7" sqref="F7"/>
    </sheetView>
  </sheetViews>
  <sheetFormatPr baseColWidth="10" defaultRowHeight="15" x14ac:dyDescent="0.25"/>
  <cols>
    <col min="2" max="2" width="11.42578125" style="57"/>
    <col min="3" max="3" width="43.140625" bestFit="1" customWidth="1"/>
    <col min="4" max="4" width="23.140625" customWidth="1"/>
    <col min="5" max="5" width="20" style="57" customWidth="1"/>
    <col min="6" max="6" width="15.42578125" style="57" bestFit="1" customWidth="1"/>
  </cols>
  <sheetData>
    <row r="1" spans="1:6" ht="26.25" x14ac:dyDescent="0.4">
      <c r="A1" s="103" t="s">
        <v>32</v>
      </c>
      <c r="B1" s="103"/>
      <c r="C1" s="103"/>
      <c r="D1" s="103"/>
      <c r="E1" s="103"/>
      <c r="F1" s="103"/>
    </row>
    <row r="2" spans="1:6" x14ac:dyDescent="0.25">
      <c r="A2" s="104" t="s">
        <v>53</v>
      </c>
      <c r="B2" s="104"/>
      <c r="C2" s="104"/>
      <c r="D2" s="43">
        <f ca="1">TODAY()</f>
        <v>44519</v>
      </c>
    </row>
    <row r="3" spans="1:6" ht="15.75" thickBot="1" x14ac:dyDescent="0.3"/>
    <row r="4" spans="1:6" ht="19.5" thickBot="1" x14ac:dyDescent="0.35">
      <c r="A4" s="70" t="s">
        <v>33</v>
      </c>
      <c r="B4" s="71"/>
      <c r="C4" s="72"/>
      <c r="D4" s="72"/>
      <c r="E4" s="73"/>
      <c r="F4" s="74"/>
    </row>
    <row r="5" spans="1:6" x14ac:dyDescent="0.25">
      <c r="A5" s="66" t="s">
        <v>34</v>
      </c>
      <c r="B5" s="67"/>
      <c r="C5" s="36"/>
      <c r="D5" s="68" t="s">
        <v>97</v>
      </c>
      <c r="E5" s="69" t="s">
        <v>35</v>
      </c>
      <c r="F5" s="69" t="s">
        <v>35</v>
      </c>
    </row>
    <row r="6" spans="1:6" x14ac:dyDescent="0.25">
      <c r="A6" s="47" t="s">
        <v>36</v>
      </c>
      <c r="B6" s="54"/>
      <c r="C6" s="45"/>
      <c r="D6" s="46"/>
      <c r="E6" s="58"/>
      <c r="F6" s="58"/>
    </row>
    <row r="7" spans="1:6" x14ac:dyDescent="0.25">
      <c r="A7" s="47"/>
      <c r="B7" s="54"/>
      <c r="C7" s="45" t="s">
        <v>54</v>
      </c>
      <c r="D7" s="46"/>
      <c r="E7" s="59">
        <v>400000</v>
      </c>
      <c r="F7" s="62">
        <f>E7</f>
        <v>400000</v>
      </c>
    </row>
    <row r="8" spans="1:6" x14ac:dyDescent="0.25">
      <c r="A8" s="47" t="s">
        <v>37</v>
      </c>
      <c r="B8" s="54"/>
      <c r="C8" s="45"/>
      <c r="D8" s="46"/>
      <c r="E8" s="59"/>
      <c r="F8" s="62"/>
    </row>
    <row r="9" spans="1:6" x14ac:dyDescent="0.25">
      <c r="A9" s="47"/>
      <c r="B9" s="54">
        <v>2</v>
      </c>
      <c r="C9" s="45" t="s">
        <v>72</v>
      </c>
      <c r="D9" s="105">
        <v>10</v>
      </c>
      <c r="E9" s="59">
        <v>25000</v>
      </c>
      <c r="F9" s="62">
        <f>B9*E9</f>
        <v>50000</v>
      </c>
    </row>
    <row r="10" spans="1:6" x14ac:dyDescent="0.25">
      <c r="A10" s="47"/>
      <c r="B10" s="54">
        <v>1</v>
      </c>
      <c r="C10" s="45" t="s">
        <v>55</v>
      </c>
      <c r="D10" s="105">
        <v>8</v>
      </c>
      <c r="E10" s="59">
        <v>60000</v>
      </c>
      <c r="F10" s="62">
        <f t="shared" ref="F10:F26" si="0">B10*E10</f>
        <v>60000</v>
      </c>
    </row>
    <row r="11" spans="1:6" x14ac:dyDescent="0.25">
      <c r="A11" s="47"/>
      <c r="B11" s="54">
        <v>1</v>
      </c>
      <c r="C11" s="45" t="s">
        <v>56</v>
      </c>
      <c r="D11" s="105">
        <v>5</v>
      </c>
      <c r="E11" s="59">
        <v>500</v>
      </c>
      <c r="F11" s="62">
        <f t="shared" si="0"/>
        <v>500</v>
      </c>
    </row>
    <row r="12" spans="1:6" x14ac:dyDescent="0.25">
      <c r="A12" s="47"/>
      <c r="B12" s="54">
        <v>1</v>
      </c>
      <c r="C12" s="45" t="s">
        <v>58</v>
      </c>
      <c r="D12" s="105">
        <v>10</v>
      </c>
      <c r="E12" s="59">
        <v>3500</v>
      </c>
      <c r="F12" s="62">
        <f t="shared" si="0"/>
        <v>3500</v>
      </c>
    </row>
    <row r="13" spans="1:6" x14ac:dyDescent="0.25">
      <c r="A13" s="47"/>
      <c r="B13" s="54">
        <v>1</v>
      </c>
      <c r="C13" s="45" t="s">
        <v>96</v>
      </c>
      <c r="D13" s="105">
        <v>6</v>
      </c>
      <c r="E13" s="59">
        <v>300</v>
      </c>
      <c r="F13" s="62">
        <f t="shared" si="0"/>
        <v>300</v>
      </c>
    </row>
    <row r="14" spans="1:6" x14ac:dyDescent="0.25">
      <c r="A14" s="47"/>
      <c r="B14" s="54">
        <v>10</v>
      </c>
      <c r="C14" s="45" t="s">
        <v>59</v>
      </c>
      <c r="D14" s="105">
        <v>5</v>
      </c>
      <c r="E14" s="59">
        <v>300</v>
      </c>
      <c r="F14" s="62">
        <f t="shared" si="0"/>
        <v>3000</v>
      </c>
    </row>
    <row r="15" spans="1:6" x14ac:dyDescent="0.25">
      <c r="A15" s="47"/>
      <c r="B15" s="54">
        <v>3</v>
      </c>
      <c r="C15" s="45" t="s">
        <v>71</v>
      </c>
      <c r="D15" s="105">
        <v>4</v>
      </c>
      <c r="E15" s="59">
        <v>500</v>
      </c>
      <c r="F15" s="62">
        <f t="shared" si="0"/>
        <v>1500</v>
      </c>
    </row>
    <row r="16" spans="1:6" x14ac:dyDescent="0.25">
      <c r="A16" s="47"/>
      <c r="B16" s="54">
        <v>30</v>
      </c>
      <c r="C16" s="45" t="s">
        <v>70</v>
      </c>
      <c r="D16" s="105">
        <v>5</v>
      </c>
      <c r="E16" s="59">
        <v>50</v>
      </c>
      <c r="F16" s="62">
        <f t="shared" si="0"/>
        <v>1500</v>
      </c>
    </row>
    <row r="17" spans="1:7" x14ac:dyDescent="0.25">
      <c r="A17" s="47"/>
      <c r="B17" s="54">
        <v>5</v>
      </c>
      <c r="C17" s="45" t="s">
        <v>69</v>
      </c>
      <c r="D17" s="105">
        <v>3</v>
      </c>
      <c r="E17" s="59">
        <v>100</v>
      </c>
      <c r="F17" s="62">
        <f t="shared" si="0"/>
        <v>500</v>
      </c>
    </row>
    <row r="18" spans="1:7" x14ac:dyDescent="0.25">
      <c r="A18" s="47"/>
      <c r="B18" s="54">
        <v>10</v>
      </c>
      <c r="C18" s="45" t="s">
        <v>68</v>
      </c>
      <c r="D18" s="105">
        <v>2</v>
      </c>
      <c r="E18" s="59">
        <v>5</v>
      </c>
      <c r="F18" s="62">
        <f t="shared" si="0"/>
        <v>50</v>
      </c>
    </row>
    <row r="19" spans="1:7" x14ac:dyDescent="0.25">
      <c r="A19" s="47"/>
      <c r="B19" s="54">
        <v>50</v>
      </c>
      <c r="C19" s="45" t="s">
        <v>67</v>
      </c>
      <c r="D19" s="105">
        <v>2</v>
      </c>
      <c r="E19" s="59">
        <v>2</v>
      </c>
      <c r="F19" s="62">
        <f t="shared" si="0"/>
        <v>100</v>
      </c>
    </row>
    <row r="20" spans="1:7" x14ac:dyDescent="0.25">
      <c r="A20" s="47"/>
      <c r="B20" s="54">
        <v>50</v>
      </c>
      <c r="C20" s="45" t="s">
        <v>66</v>
      </c>
      <c r="D20" s="105">
        <v>3</v>
      </c>
      <c r="E20" s="59">
        <v>3</v>
      </c>
      <c r="F20" s="62">
        <f t="shared" si="0"/>
        <v>150</v>
      </c>
    </row>
    <row r="21" spans="1:7" x14ac:dyDescent="0.25">
      <c r="A21" s="47"/>
      <c r="B21" s="54">
        <v>150</v>
      </c>
      <c r="C21" s="45" t="s">
        <v>65</v>
      </c>
      <c r="D21" s="105">
        <v>1</v>
      </c>
      <c r="E21" s="59">
        <v>6</v>
      </c>
      <c r="F21" s="62">
        <f t="shared" si="0"/>
        <v>900</v>
      </c>
    </row>
    <row r="22" spans="1:7" x14ac:dyDescent="0.25">
      <c r="A22" s="47"/>
      <c r="B22" s="54">
        <v>50</v>
      </c>
      <c r="C22" s="45" t="s">
        <v>64</v>
      </c>
      <c r="D22" s="105">
        <v>1</v>
      </c>
      <c r="E22" s="59">
        <v>2</v>
      </c>
      <c r="F22" s="62">
        <f t="shared" si="0"/>
        <v>100</v>
      </c>
    </row>
    <row r="23" spans="1:7" x14ac:dyDescent="0.25">
      <c r="A23" s="47"/>
      <c r="B23" s="54">
        <v>50</v>
      </c>
      <c r="C23" s="45" t="s">
        <v>63</v>
      </c>
      <c r="D23" s="105">
        <v>1</v>
      </c>
      <c r="E23" s="59">
        <v>0.5</v>
      </c>
      <c r="F23" s="62">
        <f t="shared" si="0"/>
        <v>25</v>
      </c>
    </row>
    <row r="24" spans="1:7" x14ac:dyDescent="0.25">
      <c r="A24" s="47"/>
      <c r="B24" s="54">
        <v>50</v>
      </c>
      <c r="C24" s="45" t="s">
        <v>62</v>
      </c>
      <c r="D24" s="105">
        <v>1</v>
      </c>
      <c r="E24" s="59">
        <v>2</v>
      </c>
      <c r="F24" s="62">
        <f t="shared" si="0"/>
        <v>100</v>
      </c>
    </row>
    <row r="25" spans="1:7" x14ac:dyDescent="0.25">
      <c r="A25" s="47"/>
      <c r="B25" s="54">
        <v>50</v>
      </c>
      <c r="C25" s="45" t="s">
        <v>61</v>
      </c>
      <c r="D25" s="105">
        <v>1</v>
      </c>
      <c r="E25" s="59">
        <v>2</v>
      </c>
      <c r="F25" s="62">
        <f t="shared" si="0"/>
        <v>100</v>
      </c>
    </row>
    <row r="26" spans="1:7" x14ac:dyDescent="0.25">
      <c r="A26" s="47"/>
      <c r="B26" s="54">
        <v>50</v>
      </c>
      <c r="C26" s="45" t="s">
        <v>60</v>
      </c>
      <c r="D26" s="105">
        <v>3</v>
      </c>
      <c r="E26" s="59">
        <v>3</v>
      </c>
      <c r="F26" s="62">
        <f t="shared" si="0"/>
        <v>150</v>
      </c>
    </row>
    <row r="27" spans="1:7" x14ac:dyDescent="0.25">
      <c r="A27" s="47"/>
      <c r="B27" s="54"/>
      <c r="C27" s="45" t="s">
        <v>90</v>
      </c>
      <c r="D27" s="46"/>
      <c r="E27" s="64"/>
      <c r="F27" s="62">
        <f>SUM(F9:F26)</f>
        <v>122475</v>
      </c>
    </row>
    <row r="28" spans="1:7" x14ac:dyDescent="0.25">
      <c r="A28" s="44" t="s">
        <v>38</v>
      </c>
      <c r="B28" s="53"/>
      <c r="C28" s="45"/>
      <c r="D28" s="46"/>
      <c r="E28" s="59"/>
      <c r="F28" s="62"/>
    </row>
    <row r="29" spans="1:7" x14ac:dyDescent="0.25">
      <c r="A29" s="47" t="s">
        <v>39</v>
      </c>
      <c r="B29" s="54"/>
      <c r="C29" s="45"/>
      <c r="D29" s="46"/>
      <c r="E29" s="59"/>
      <c r="F29" s="62"/>
      <c r="G29" s="48"/>
    </row>
    <row r="30" spans="1:7" x14ac:dyDescent="0.25">
      <c r="A30" s="47"/>
      <c r="B30" s="54">
        <v>40</v>
      </c>
      <c r="C30" s="45" t="s">
        <v>73</v>
      </c>
      <c r="D30" s="46"/>
      <c r="E30" s="59">
        <v>16</v>
      </c>
      <c r="F30" s="62">
        <f>B30*E30</f>
        <v>640</v>
      </c>
    </row>
    <row r="31" spans="1:7" x14ac:dyDescent="0.25">
      <c r="A31" s="47"/>
      <c r="B31" s="54">
        <v>1</v>
      </c>
      <c r="C31" s="45" t="s">
        <v>57</v>
      </c>
      <c r="D31" s="46"/>
      <c r="E31" s="59">
        <v>400</v>
      </c>
      <c r="F31" s="62">
        <f>B31*E31</f>
        <v>400</v>
      </c>
    </row>
    <row r="32" spans="1:7" x14ac:dyDescent="0.25">
      <c r="A32" s="47"/>
      <c r="B32" s="54">
        <v>50</v>
      </c>
      <c r="C32" s="45" t="s">
        <v>74</v>
      </c>
      <c r="D32" s="46"/>
      <c r="E32" s="59">
        <v>12</v>
      </c>
      <c r="F32" s="62">
        <f t="shared" ref="F32:F39" si="1">B32*E32</f>
        <v>600</v>
      </c>
    </row>
    <row r="33" spans="1:6" x14ac:dyDescent="0.25">
      <c r="A33" s="47"/>
      <c r="B33" s="54">
        <v>100</v>
      </c>
      <c r="C33" s="45" t="s">
        <v>75</v>
      </c>
      <c r="D33" s="46"/>
      <c r="E33" s="59">
        <v>10</v>
      </c>
      <c r="F33" s="62">
        <f t="shared" si="1"/>
        <v>1000</v>
      </c>
    </row>
    <row r="34" spans="1:6" x14ac:dyDescent="0.25">
      <c r="A34" s="47"/>
      <c r="B34" s="54">
        <v>100</v>
      </c>
      <c r="C34" s="45" t="s">
        <v>76</v>
      </c>
      <c r="D34" s="46"/>
      <c r="E34" s="59">
        <v>7</v>
      </c>
      <c r="F34" s="62">
        <f t="shared" si="1"/>
        <v>700</v>
      </c>
    </row>
    <row r="35" spans="1:6" x14ac:dyDescent="0.25">
      <c r="A35" s="47"/>
      <c r="B35" s="54">
        <v>100</v>
      </c>
      <c r="C35" s="45" t="s">
        <v>77</v>
      </c>
      <c r="D35" s="46"/>
      <c r="E35" s="59">
        <v>7</v>
      </c>
      <c r="F35" s="62">
        <f t="shared" si="1"/>
        <v>700</v>
      </c>
    </row>
    <row r="36" spans="1:6" x14ac:dyDescent="0.25">
      <c r="A36" s="47"/>
      <c r="B36" s="54">
        <v>50</v>
      </c>
      <c r="C36" s="45" t="s">
        <v>79</v>
      </c>
      <c r="D36" s="46"/>
      <c r="E36" s="59">
        <v>0.6</v>
      </c>
      <c r="F36" s="62">
        <f t="shared" si="1"/>
        <v>30</v>
      </c>
    </row>
    <row r="37" spans="1:6" x14ac:dyDescent="0.25">
      <c r="A37" s="47"/>
      <c r="B37" s="54">
        <v>50</v>
      </c>
      <c r="C37" s="45" t="s">
        <v>78</v>
      </c>
      <c r="D37" s="46"/>
      <c r="E37" s="59">
        <v>0.5</v>
      </c>
      <c r="F37" s="62">
        <f t="shared" si="1"/>
        <v>25</v>
      </c>
    </row>
    <row r="38" spans="1:6" x14ac:dyDescent="0.25">
      <c r="A38" s="47"/>
      <c r="B38" s="54">
        <v>100</v>
      </c>
      <c r="C38" s="45" t="s">
        <v>81</v>
      </c>
      <c r="D38" s="46"/>
      <c r="E38" s="59">
        <v>2</v>
      </c>
      <c r="F38" s="62">
        <f t="shared" si="1"/>
        <v>200</v>
      </c>
    </row>
    <row r="39" spans="1:6" x14ac:dyDescent="0.25">
      <c r="A39" s="47"/>
      <c r="B39" s="54">
        <v>100</v>
      </c>
      <c r="C39" s="45" t="s">
        <v>82</v>
      </c>
      <c r="D39" s="46"/>
      <c r="E39" s="59">
        <v>2</v>
      </c>
      <c r="F39" s="62">
        <f t="shared" si="1"/>
        <v>200</v>
      </c>
    </row>
    <row r="40" spans="1:6" x14ac:dyDescent="0.25">
      <c r="A40" s="47"/>
      <c r="B40" s="54"/>
      <c r="C40" s="45" t="s">
        <v>89</v>
      </c>
      <c r="D40" s="46"/>
      <c r="E40" s="64"/>
      <c r="F40" s="62">
        <f>SUM(F30:F39)</f>
        <v>4495</v>
      </c>
    </row>
    <row r="41" spans="1:6" x14ac:dyDescent="0.25">
      <c r="A41" s="47" t="s">
        <v>40</v>
      </c>
      <c r="B41" s="54"/>
      <c r="C41" s="45"/>
      <c r="D41" s="46"/>
      <c r="E41" s="59"/>
      <c r="F41" s="62"/>
    </row>
    <row r="42" spans="1:6" x14ac:dyDescent="0.25">
      <c r="A42" s="47"/>
      <c r="B42" s="54"/>
      <c r="C42" s="45" t="s">
        <v>80</v>
      </c>
      <c r="D42" s="46"/>
      <c r="E42" s="59">
        <v>122000</v>
      </c>
      <c r="F42" s="62">
        <f>E42</f>
        <v>122000</v>
      </c>
    </row>
    <row r="43" spans="1:6" x14ac:dyDescent="0.25">
      <c r="A43" s="47"/>
      <c r="B43" s="54"/>
      <c r="C43" s="45"/>
      <c r="D43" s="46"/>
      <c r="E43" s="59"/>
      <c r="F43" s="62"/>
    </row>
    <row r="44" spans="1:6" x14ac:dyDescent="0.25">
      <c r="A44" s="47" t="s">
        <v>41</v>
      </c>
      <c r="B44" s="54"/>
      <c r="C44" s="45"/>
      <c r="D44" s="46"/>
      <c r="E44" s="59">
        <v>1030</v>
      </c>
      <c r="F44" s="62">
        <f>E44</f>
        <v>1030</v>
      </c>
    </row>
    <row r="45" spans="1:6" x14ac:dyDescent="0.25">
      <c r="A45" s="47"/>
      <c r="B45" s="54"/>
      <c r="C45" s="45"/>
      <c r="D45" s="46"/>
      <c r="E45" s="59"/>
      <c r="F45" s="59"/>
    </row>
    <row r="46" spans="1:6" ht="15.75" x14ac:dyDescent="0.25">
      <c r="A46" s="49" t="s">
        <v>42</v>
      </c>
      <c r="B46" s="55"/>
      <c r="C46" s="45"/>
      <c r="D46" s="45"/>
      <c r="E46" s="60"/>
      <c r="F46" s="62">
        <f>F40+F27+F7+F42+F44</f>
        <v>650000</v>
      </c>
    </row>
    <row r="47" spans="1:6" ht="16.5" thickBot="1" x14ac:dyDescent="0.3">
      <c r="A47" s="75"/>
      <c r="B47" s="76"/>
      <c r="C47" s="77"/>
      <c r="D47" s="78"/>
      <c r="E47" s="79"/>
      <c r="F47" s="80"/>
    </row>
    <row r="48" spans="1:6" ht="19.5" thickBot="1" x14ac:dyDescent="0.35">
      <c r="A48" s="70" t="s">
        <v>43</v>
      </c>
      <c r="B48" s="71"/>
      <c r="C48" s="72"/>
      <c r="D48" s="72"/>
      <c r="E48" s="83"/>
      <c r="F48" s="84"/>
    </row>
    <row r="49" spans="1:6" x14ac:dyDescent="0.25">
      <c r="A49" s="66" t="s">
        <v>44</v>
      </c>
      <c r="B49" s="67"/>
      <c r="C49" s="36"/>
      <c r="D49" s="68"/>
      <c r="E49" s="81"/>
      <c r="F49" s="82"/>
    </row>
    <row r="50" spans="1:6" x14ac:dyDescent="0.25">
      <c r="A50" s="47" t="s">
        <v>45</v>
      </c>
      <c r="B50" s="54"/>
      <c r="C50" s="45"/>
      <c r="D50" s="46"/>
      <c r="E50" s="65"/>
      <c r="F50" s="58"/>
    </row>
    <row r="51" spans="1:6" x14ac:dyDescent="0.25">
      <c r="A51" s="47"/>
      <c r="B51" s="54"/>
      <c r="C51" s="45" t="s">
        <v>94</v>
      </c>
      <c r="D51" s="46"/>
      <c r="E51" s="106">
        <v>600000</v>
      </c>
      <c r="F51" s="62">
        <f>E51</f>
        <v>600000</v>
      </c>
    </row>
    <row r="52" spans="1:6" x14ac:dyDescent="0.25">
      <c r="A52" s="47"/>
      <c r="B52" s="54"/>
      <c r="C52" s="45"/>
      <c r="D52" s="46"/>
      <c r="E52" s="65"/>
      <c r="F52" s="62"/>
    </row>
    <row r="53" spans="1:6" x14ac:dyDescent="0.25">
      <c r="A53" s="44" t="s">
        <v>46</v>
      </c>
      <c r="B53" s="53"/>
      <c r="C53" s="45"/>
      <c r="D53" s="46"/>
      <c r="E53" s="65"/>
      <c r="F53" s="62"/>
    </row>
    <row r="54" spans="1:6" x14ac:dyDescent="0.25">
      <c r="A54" s="47"/>
      <c r="B54" s="54"/>
      <c r="C54" s="45" t="s">
        <v>47</v>
      </c>
      <c r="D54" s="46"/>
      <c r="E54" s="65"/>
      <c r="F54" s="62"/>
    </row>
    <row r="55" spans="1:6" x14ac:dyDescent="0.25">
      <c r="A55" s="47"/>
      <c r="B55" s="54"/>
      <c r="C55" s="45" t="s">
        <v>83</v>
      </c>
      <c r="D55" s="46"/>
      <c r="E55" s="106">
        <v>2580</v>
      </c>
      <c r="F55" s="62">
        <f>E55</f>
        <v>2580</v>
      </c>
    </row>
    <row r="56" spans="1:6" x14ac:dyDescent="0.25">
      <c r="A56" s="47"/>
      <c r="B56" s="54"/>
      <c r="C56" s="45" t="s">
        <v>84</v>
      </c>
      <c r="D56" s="46"/>
      <c r="E56" s="106">
        <v>1915</v>
      </c>
      <c r="F56" s="62">
        <f>E56</f>
        <v>1915</v>
      </c>
    </row>
    <row r="57" spans="1:6" ht="15.75" x14ac:dyDescent="0.25">
      <c r="A57" s="49" t="s">
        <v>48</v>
      </c>
      <c r="B57" s="55"/>
      <c r="C57" s="45"/>
      <c r="D57" s="46"/>
      <c r="E57" s="65"/>
      <c r="F57" s="62">
        <f>SUM(F51:F56)</f>
        <v>604495</v>
      </c>
    </row>
    <row r="58" spans="1:6" ht="15.75" thickBot="1" x14ac:dyDescent="0.3">
      <c r="A58" s="85"/>
      <c r="B58" s="86"/>
      <c r="C58" s="77"/>
      <c r="D58" s="87"/>
      <c r="E58" s="65"/>
      <c r="F58" s="88"/>
    </row>
    <row r="59" spans="1:6" ht="19.5" thickBot="1" x14ac:dyDescent="0.35">
      <c r="A59" s="70" t="s">
        <v>49</v>
      </c>
      <c r="B59" s="71"/>
      <c r="C59" s="91"/>
      <c r="D59" s="91"/>
      <c r="E59" s="92"/>
      <c r="F59" s="93"/>
    </row>
    <row r="60" spans="1:6" x14ac:dyDescent="0.25">
      <c r="A60" s="89" t="s">
        <v>50</v>
      </c>
      <c r="B60" s="90"/>
      <c r="C60" s="36"/>
      <c r="D60" s="68"/>
      <c r="E60" s="81"/>
      <c r="F60" s="82">
        <f>F46</f>
        <v>650000</v>
      </c>
    </row>
    <row r="61" spans="1:6" ht="20.25" customHeight="1" x14ac:dyDescent="0.25">
      <c r="A61" s="47" t="s">
        <v>51</v>
      </c>
      <c r="B61" s="54"/>
      <c r="C61" s="45"/>
      <c r="D61" s="50"/>
      <c r="E61" s="61"/>
      <c r="F61" s="62">
        <f>F57</f>
        <v>604495</v>
      </c>
    </row>
    <row r="62" spans="1:6" ht="15.75" x14ac:dyDescent="0.25">
      <c r="A62" s="51" t="s">
        <v>52</v>
      </c>
      <c r="B62" s="56"/>
      <c r="C62" s="52"/>
      <c r="D62" s="46"/>
      <c r="E62" s="58"/>
      <c r="F62" s="63">
        <f>F60-F61</f>
        <v>45505</v>
      </c>
    </row>
  </sheetData>
  <mergeCells count="2">
    <mergeCell ref="A1:F1"/>
    <mergeCell ref="A2:C2"/>
  </mergeCells>
  <phoneticPr fontId="22" type="noConversion"/>
  <pageMargins left="0.70866141732283472" right="0.70866141732283472" top="0.78740157480314965" bottom="0.78740157480314965" header="0.31496062992125984" footer="0.31496062992125984"/>
  <pageSetup paperSize="9" scale="8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D17"/>
  <sheetViews>
    <sheetView workbookViewId="0">
      <selection activeCell="B16" sqref="B16"/>
    </sheetView>
  </sheetViews>
  <sheetFormatPr baseColWidth="10" defaultRowHeight="15" x14ac:dyDescent="0.25"/>
  <cols>
    <col min="1" max="1" width="46" customWidth="1"/>
    <col min="2" max="2" width="19" style="99" customWidth="1"/>
    <col min="3" max="3" width="40" customWidth="1"/>
    <col min="4" max="4" width="21.42578125" style="99" customWidth="1"/>
  </cols>
  <sheetData>
    <row r="1" spans="1:4" x14ac:dyDescent="0.25">
      <c r="A1" s="36" t="s">
        <v>25</v>
      </c>
      <c r="B1" s="97"/>
      <c r="C1" s="36"/>
      <c r="D1" s="102" t="s">
        <v>26</v>
      </c>
    </row>
    <row r="2" spans="1:4" x14ac:dyDescent="0.25">
      <c r="A2" s="37" t="s">
        <v>27</v>
      </c>
      <c r="B2" s="98"/>
      <c r="C2" s="38" t="s">
        <v>28</v>
      </c>
      <c r="D2" s="98"/>
    </row>
    <row r="3" spans="1:4" ht="15.75" thickBot="1" x14ac:dyDescent="0.3">
      <c r="A3" t="s">
        <v>29</v>
      </c>
      <c r="B3" s="98"/>
      <c r="C3" s="95" t="s">
        <v>91</v>
      </c>
      <c r="D3" s="98">
        <f>Inventar!F62</f>
        <v>45505</v>
      </c>
    </row>
    <row r="4" spans="1:4" x14ac:dyDescent="0.25">
      <c r="A4" t="s">
        <v>85</v>
      </c>
      <c r="B4" s="98">
        <f>Inventar!F7</f>
        <v>400000</v>
      </c>
      <c r="C4" s="39"/>
      <c r="D4" s="98"/>
    </row>
    <row r="5" spans="1:4" x14ac:dyDescent="0.25">
      <c r="B5" s="98"/>
      <c r="C5" s="39"/>
      <c r="D5" s="98"/>
    </row>
    <row r="6" spans="1:4" x14ac:dyDescent="0.25">
      <c r="A6" t="s">
        <v>86</v>
      </c>
      <c r="B6" s="98">
        <f>Inventar!F27</f>
        <v>122475</v>
      </c>
      <c r="C6" s="39"/>
      <c r="D6" s="98"/>
    </row>
    <row r="7" spans="1:4" x14ac:dyDescent="0.25">
      <c r="B7" s="98"/>
      <c r="C7" s="40"/>
      <c r="D7" s="98"/>
    </row>
    <row r="8" spans="1:4" x14ac:dyDescent="0.25">
      <c r="A8" s="32" t="s">
        <v>31</v>
      </c>
      <c r="B8" s="98"/>
      <c r="C8" s="40"/>
      <c r="D8" s="98"/>
    </row>
    <row r="9" spans="1:4" x14ac:dyDescent="0.25">
      <c r="A9" t="s">
        <v>92</v>
      </c>
      <c r="B9" s="98"/>
      <c r="C9" s="39"/>
      <c r="D9" s="98"/>
    </row>
    <row r="10" spans="1:4" x14ac:dyDescent="0.25">
      <c r="B10" s="98"/>
      <c r="C10" s="40" t="s">
        <v>30</v>
      </c>
      <c r="D10" s="98"/>
    </row>
    <row r="11" spans="1:4" x14ac:dyDescent="0.25">
      <c r="A11" t="s">
        <v>93</v>
      </c>
      <c r="B11" s="101">
        <f>Inventar!F40</f>
        <v>4495</v>
      </c>
      <c r="C11" s="96" t="s">
        <v>87</v>
      </c>
      <c r="D11" s="98">
        <f>Inventar!F51</f>
        <v>600000</v>
      </c>
    </row>
    <row r="12" spans="1:4" x14ac:dyDescent="0.25">
      <c r="B12" s="98"/>
      <c r="C12" s="39"/>
      <c r="D12" s="98"/>
    </row>
    <row r="13" spans="1:4" x14ac:dyDescent="0.25">
      <c r="A13" s="94" t="s">
        <v>95</v>
      </c>
      <c r="B13" s="98">
        <f>Inventar!F42+Inventar!E44</f>
        <v>123030</v>
      </c>
      <c r="C13" s="39" t="s">
        <v>88</v>
      </c>
      <c r="D13" s="98">
        <f>Inventar!F55+Inventar!F56</f>
        <v>4495</v>
      </c>
    </row>
    <row r="14" spans="1:4" x14ac:dyDescent="0.25">
      <c r="B14" s="98"/>
      <c r="C14" s="39"/>
      <c r="D14" s="98"/>
    </row>
    <row r="15" spans="1:4" x14ac:dyDescent="0.25">
      <c r="B15" s="98"/>
      <c r="C15" s="39"/>
      <c r="D15" s="98"/>
    </row>
    <row r="16" spans="1:4" ht="15.75" thickBot="1" x14ac:dyDescent="0.3">
      <c r="A16" s="41"/>
      <c r="B16" s="100">
        <f>SUM(B2:B15)</f>
        <v>650000</v>
      </c>
      <c r="C16" s="42"/>
      <c r="D16" s="100">
        <f>D3+D11+D13</f>
        <v>650000</v>
      </c>
    </row>
    <row r="17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F26"/>
  <sheetViews>
    <sheetView workbookViewId="0">
      <selection activeCell="C25" sqref="C25"/>
    </sheetView>
  </sheetViews>
  <sheetFormatPr baseColWidth="10" defaultRowHeight="15" x14ac:dyDescent="0.25"/>
  <cols>
    <col min="1" max="1" width="47" customWidth="1"/>
    <col min="2" max="3" width="12.5703125" bestFit="1" customWidth="1"/>
    <col min="5" max="5" width="26" customWidth="1"/>
    <col min="6" max="6" width="12.7109375" bestFit="1" customWidth="1"/>
  </cols>
  <sheetData>
    <row r="1" spans="1:6" ht="15.75" x14ac:dyDescent="0.25">
      <c r="A1" s="1" t="s">
        <v>0</v>
      </c>
      <c r="B1" s="2"/>
      <c r="E1" s="3" t="s">
        <v>1</v>
      </c>
      <c r="F1" s="4"/>
    </row>
    <row r="2" spans="1:6" ht="26.25" customHeight="1" x14ac:dyDescent="0.25">
      <c r="A2" s="5" t="s">
        <v>2</v>
      </c>
      <c r="B2" s="2"/>
      <c r="C2" s="6"/>
      <c r="E2" s="7" t="s">
        <v>3</v>
      </c>
      <c r="F2" s="4"/>
    </row>
    <row r="3" spans="1:6" ht="15.75" x14ac:dyDescent="0.25">
      <c r="A3" s="8" t="s">
        <v>4</v>
      </c>
      <c r="B3" s="9">
        <v>400000</v>
      </c>
      <c r="C3" s="10"/>
      <c r="E3" s="8" t="s">
        <v>5</v>
      </c>
      <c r="F3" s="9">
        <f>Inventar!F51</f>
        <v>600000</v>
      </c>
    </row>
    <row r="4" spans="1:6" ht="15.75" x14ac:dyDescent="0.25">
      <c r="A4" s="11" t="s">
        <v>6</v>
      </c>
      <c r="B4" s="12">
        <f>Inventar!F27</f>
        <v>122475</v>
      </c>
      <c r="C4" s="13"/>
      <c r="F4" s="4"/>
    </row>
    <row r="5" spans="1:6" ht="29.25" x14ac:dyDescent="0.25">
      <c r="A5" s="11" t="s">
        <v>7</v>
      </c>
      <c r="B5" s="12">
        <f>Inventar!E42</f>
        <v>122000</v>
      </c>
      <c r="C5" s="14"/>
      <c r="F5" s="4"/>
    </row>
    <row r="6" spans="1:6" ht="16.5" thickBot="1" x14ac:dyDescent="0.3">
      <c r="A6" s="15" t="s">
        <v>8</v>
      </c>
      <c r="B6" s="16"/>
      <c r="C6" s="17">
        <f>B3+B4+B5</f>
        <v>644475</v>
      </c>
      <c r="F6" s="4"/>
    </row>
    <row r="7" spans="1:6" ht="16.5" thickTop="1" x14ac:dyDescent="0.25">
      <c r="A7" s="18"/>
      <c r="B7" s="19"/>
      <c r="C7" s="20"/>
      <c r="F7" s="4"/>
    </row>
    <row r="8" spans="1:6" ht="15.75" x14ac:dyDescent="0.25">
      <c r="A8" s="18"/>
      <c r="B8" s="19"/>
      <c r="C8" s="20"/>
      <c r="F8" s="4"/>
    </row>
    <row r="9" spans="1:6" ht="26.25" x14ac:dyDescent="0.25">
      <c r="A9" s="5" t="s">
        <v>9</v>
      </c>
      <c r="B9" s="21"/>
      <c r="E9" s="7" t="s">
        <v>10</v>
      </c>
      <c r="F9" s="4"/>
    </row>
    <row r="10" spans="1:6" ht="15.75" x14ac:dyDescent="0.25">
      <c r="A10" s="22" t="s">
        <v>11</v>
      </c>
      <c r="B10" s="12">
        <f>Inventar!F40</f>
        <v>4495</v>
      </c>
      <c r="C10" s="14"/>
      <c r="E10" s="8" t="s">
        <v>12</v>
      </c>
      <c r="F10" s="23">
        <f>Inventar!F55+Inventar!F56</f>
        <v>4495</v>
      </c>
    </row>
    <row r="11" spans="1:6" ht="15.75" thickBot="1" x14ac:dyDescent="0.3">
      <c r="A11" s="24" t="s">
        <v>13</v>
      </c>
      <c r="B11" s="16"/>
      <c r="C11" s="17">
        <f>B10</f>
        <v>4495</v>
      </c>
      <c r="F11" s="4"/>
    </row>
    <row r="12" spans="1:6" ht="15.75" thickTop="1" x14ac:dyDescent="0.25">
      <c r="F12" s="4"/>
    </row>
    <row r="13" spans="1:6" x14ac:dyDescent="0.25">
      <c r="B13" s="2"/>
      <c r="F13" s="4"/>
    </row>
    <row r="14" spans="1:6" ht="15.75" x14ac:dyDescent="0.25">
      <c r="A14" s="25"/>
      <c r="B14" s="2"/>
      <c r="F14" s="4"/>
    </row>
    <row r="15" spans="1:6" x14ac:dyDescent="0.25">
      <c r="B15" s="2"/>
      <c r="F15" s="4"/>
    </row>
    <row r="16" spans="1:6" x14ac:dyDescent="0.25">
      <c r="B16" s="4"/>
      <c r="F16" s="4"/>
    </row>
    <row r="17" spans="1:6" ht="27" customHeight="1" x14ac:dyDescent="0.25">
      <c r="A17" s="5" t="s">
        <v>14</v>
      </c>
      <c r="B17" s="4"/>
      <c r="E17" s="7" t="s">
        <v>15</v>
      </c>
      <c r="F17" s="4"/>
    </row>
    <row r="18" spans="1:6" x14ac:dyDescent="0.25">
      <c r="A18" s="26" t="s">
        <v>16</v>
      </c>
      <c r="B18" s="9">
        <v>100</v>
      </c>
      <c r="C18" s="10"/>
      <c r="E18" s="26" t="s">
        <v>17</v>
      </c>
      <c r="F18" s="9">
        <f>Inventar!F62</f>
        <v>45505</v>
      </c>
    </row>
    <row r="19" spans="1:6" x14ac:dyDescent="0.25">
      <c r="A19" s="22" t="s">
        <v>18</v>
      </c>
      <c r="B19" s="12">
        <v>500</v>
      </c>
      <c r="C19" s="14"/>
      <c r="F19" s="4"/>
    </row>
    <row r="20" spans="1:6" x14ac:dyDescent="0.25">
      <c r="A20" s="22" t="s">
        <v>19</v>
      </c>
      <c r="B20" s="12">
        <v>150</v>
      </c>
      <c r="C20" s="14"/>
      <c r="F20" s="4"/>
    </row>
    <row r="21" spans="1:6" x14ac:dyDescent="0.25">
      <c r="A21" s="22" t="s">
        <v>20</v>
      </c>
      <c r="B21" s="12">
        <v>62.5</v>
      </c>
      <c r="C21" s="14"/>
      <c r="F21" s="4"/>
    </row>
    <row r="22" spans="1:6" ht="15.75" thickBot="1" x14ac:dyDescent="0.3">
      <c r="A22" s="27" t="s">
        <v>21</v>
      </c>
      <c r="B22" s="28"/>
      <c r="C22" s="17">
        <f>B18+B19+B20+B21</f>
        <v>812.5</v>
      </c>
      <c r="F22" s="4"/>
    </row>
    <row r="23" spans="1:6" ht="15.75" thickTop="1" x14ac:dyDescent="0.25">
      <c r="B23" s="2"/>
      <c r="F23" s="4"/>
    </row>
    <row r="24" spans="1:6" x14ac:dyDescent="0.25">
      <c r="A24" s="29" t="s">
        <v>22</v>
      </c>
      <c r="B24" s="30"/>
      <c r="C24" s="31">
        <f>C22+C11+C6</f>
        <v>649782.5</v>
      </c>
      <c r="D24" s="32"/>
      <c r="E24" s="29" t="s">
        <v>23</v>
      </c>
      <c r="F24" s="33">
        <f>F18+F10+F3</f>
        <v>650000</v>
      </c>
    </row>
    <row r="25" spans="1:6" x14ac:dyDescent="0.25">
      <c r="A25" s="34" t="s">
        <v>24</v>
      </c>
      <c r="B25" s="35"/>
      <c r="C25" s="33">
        <f>B5</f>
        <v>122000</v>
      </c>
      <c r="D25" s="32"/>
      <c r="E25" s="32"/>
      <c r="F25" s="33"/>
    </row>
    <row r="26" spans="1:6" x14ac:dyDescent="0.25">
      <c r="B26" s="2"/>
      <c r="C26" s="4"/>
      <c r="F26" s="4"/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Inventar</vt:lpstr>
      <vt:lpstr>Bilanz</vt:lpstr>
      <vt:lpstr>Inv.-, Finanz.plan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Cora</cp:lastModifiedBy>
  <dcterms:created xsi:type="dcterms:W3CDTF">2017-10-27T13:28:41Z</dcterms:created>
  <dcterms:modified xsi:type="dcterms:W3CDTF">2021-11-19T11:50:58Z</dcterms:modified>
</cp:coreProperties>
</file>