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ESD-USB/Uni/Arbeit/Excel zur Abgabe/Fehlende Exceltools/"/>
    </mc:Choice>
  </mc:AlternateContent>
  <xr:revisionPtr revIDLastSave="0" documentId="13_ncr:1_{15E8C84E-6388-CF40-8AFF-E4669B9FFE05}" xr6:coauthVersionLast="45" xr6:coauthVersionMax="45" xr10:uidLastSave="{00000000-0000-0000-0000-000000000000}"/>
  <workbookProtection workbookAlgorithmName="SHA-512" workbookHashValue="RZTifXwfUICX9EhsvyHgjf3UGq/V2U5JnZDO2YZwBwAP5OBDqX8CwpNnhB/niX38RXVWLwN6Dj9JSmN5Y3liJQ==" workbookSaltValue="ksL1ORh0hP9uNcA7aNTnJg==" workbookSpinCount="100000" lockStructure="1"/>
  <bookViews>
    <workbookView xWindow="0" yWindow="0" windowWidth="35840" windowHeight="22400" xr2:uid="{00000000-000D-0000-FFFF-FFFF00000000}"/>
  </bookViews>
  <sheets>
    <sheet name="Programm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7" i="1" l="1"/>
  <c r="H384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E365" i="1"/>
  <c r="G365" i="1" l="1"/>
  <c r="H365" i="1" s="1"/>
  <c r="E366" i="1"/>
  <c r="G364" i="1"/>
  <c r="H364" i="1" s="1"/>
  <c r="E367" i="1" l="1"/>
  <c r="G366" i="1"/>
  <c r="H366" i="1" s="1"/>
  <c r="E368" i="1" l="1"/>
  <c r="G367" i="1"/>
  <c r="H367" i="1" s="1"/>
  <c r="E369" i="1" l="1"/>
  <c r="G368" i="1"/>
  <c r="H368" i="1" s="1"/>
  <c r="C300" i="1"/>
  <c r="E5" i="1" s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E370" i="1" l="1"/>
  <c r="G369" i="1"/>
  <c r="H369" i="1" s="1"/>
  <c r="B310" i="1"/>
  <c r="L300" i="1"/>
  <c r="K307" i="1" s="1"/>
  <c r="E300" i="1"/>
  <c r="C5" i="1" s="1"/>
  <c r="D300" i="1"/>
  <c r="E371" i="1" l="1"/>
  <c r="G370" i="1"/>
  <c r="H370" i="1" s="1"/>
  <c r="E10" i="1"/>
  <c r="J307" i="1"/>
  <c r="C10" i="1"/>
  <c r="E304" i="1"/>
  <c r="E302" i="1" s="1"/>
  <c r="E307" i="1"/>
  <c r="E303" i="1" s="1"/>
  <c r="E372" i="1" l="1"/>
  <c r="G371" i="1"/>
  <c r="H371" i="1" s="1"/>
  <c r="J296" i="1"/>
  <c r="D312" i="1"/>
  <c r="E312" i="1" s="1"/>
  <c r="F312" i="1" s="1"/>
  <c r="D314" i="1"/>
  <c r="E314" i="1" s="1"/>
  <c r="F314" i="1" s="1"/>
  <c r="D316" i="1"/>
  <c r="E316" i="1" s="1"/>
  <c r="F316" i="1" s="1"/>
  <c r="D318" i="1"/>
  <c r="E318" i="1" s="1"/>
  <c r="F318" i="1" s="1"/>
  <c r="D320" i="1"/>
  <c r="E320" i="1" s="1"/>
  <c r="F320" i="1" s="1"/>
  <c r="D322" i="1"/>
  <c r="E322" i="1" s="1"/>
  <c r="F322" i="1" s="1"/>
  <c r="D324" i="1"/>
  <c r="E324" i="1" s="1"/>
  <c r="F324" i="1" s="1"/>
  <c r="D326" i="1"/>
  <c r="E326" i="1" s="1"/>
  <c r="F326" i="1" s="1"/>
  <c r="D328" i="1"/>
  <c r="E328" i="1" s="1"/>
  <c r="F328" i="1" s="1"/>
  <c r="D330" i="1"/>
  <c r="E330" i="1" s="1"/>
  <c r="F330" i="1" s="1"/>
  <c r="D332" i="1"/>
  <c r="E332" i="1" s="1"/>
  <c r="F332" i="1" s="1"/>
  <c r="D334" i="1"/>
  <c r="E334" i="1" s="1"/>
  <c r="F334" i="1" s="1"/>
  <c r="D336" i="1"/>
  <c r="E336" i="1" s="1"/>
  <c r="F336" i="1" s="1"/>
  <c r="D338" i="1"/>
  <c r="E338" i="1" s="1"/>
  <c r="F338" i="1" s="1"/>
  <c r="D340" i="1"/>
  <c r="E340" i="1" s="1"/>
  <c r="F340" i="1" s="1"/>
  <c r="D342" i="1"/>
  <c r="E342" i="1" s="1"/>
  <c r="F342" i="1" s="1"/>
  <c r="D344" i="1"/>
  <c r="E344" i="1" s="1"/>
  <c r="F344" i="1" s="1"/>
  <c r="D346" i="1"/>
  <c r="E346" i="1" s="1"/>
  <c r="F346" i="1" s="1"/>
  <c r="D311" i="1"/>
  <c r="E311" i="1" s="1"/>
  <c r="F311" i="1" s="1"/>
  <c r="D313" i="1"/>
  <c r="E313" i="1" s="1"/>
  <c r="F313" i="1" s="1"/>
  <c r="D315" i="1"/>
  <c r="E315" i="1" s="1"/>
  <c r="F315" i="1" s="1"/>
  <c r="D317" i="1"/>
  <c r="E317" i="1" s="1"/>
  <c r="F317" i="1" s="1"/>
  <c r="D319" i="1"/>
  <c r="E319" i="1" s="1"/>
  <c r="F319" i="1" s="1"/>
  <c r="D321" i="1"/>
  <c r="E321" i="1" s="1"/>
  <c r="F321" i="1" s="1"/>
  <c r="D323" i="1"/>
  <c r="E323" i="1" s="1"/>
  <c r="F323" i="1" s="1"/>
  <c r="D325" i="1"/>
  <c r="E325" i="1" s="1"/>
  <c r="F325" i="1" s="1"/>
  <c r="D327" i="1"/>
  <c r="E327" i="1" s="1"/>
  <c r="F327" i="1" s="1"/>
  <c r="D329" i="1"/>
  <c r="E329" i="1" s="1"/>
  <c r="F329" i="1" s="1"/>
  <c r="D331" i="1"/>
  <c r="E331" i="1" s="1"/>
  <c r="F331" i="1" s="1"/>
  <c r="D333" i="1"/>
  <c r="E333" i="1" s="1"/>
  <c r="F333" i="1" s="1"/>
  <c r="D335" i="1"/>
  <c r="E335" i="1" s="1"/>
  <c r="F335" i="1" s="1"/>
  <c r="D337" i="1"/>
  <c r="E337" i="1" s="1"/>
  <c r="F337" i="1" s="1"/>
  <c r="D339" i="1"/>
  <c r="E339" i="1" s="1"/>
  <c r="F339" i="1" s="1"/>
  <c r="D341" i="1"/>
  <c r="E341" i="1" s="1"/>
  <c r="F341" i="1" s="1"/>
  <c r="D343" i="1"/>
  <c r="E343" i="1" s="1"/>
  <c r="F343" i="1" s="1"/>
  <c r="D345" i="1"/>
  <c r="E345" i="1" s="1"/>
  <c r="F345" i="1" s="1"/>
  <c r="D310" i="1"/>
  <c r="E310" i="1" s="1"/>
  <c r="F310" i="1" s="1"/>
  <c r="J309" i="1"/>
  <c r="O304" i="1" s="1"/>
  <c r="H300" i="1"/>
  <c r="J302" i="1" s="1"/>
  <c r="J311" i="1" s="1"/>
  <c r="E373" i="1" l="1"/>
  <c r="G372" i="1"/>
  <c r="H372" i="1" s="1"/>
  <c r="I312" i="1"/>
  <c r="J303" i="1"/>
  <c r="J312" i="1" s="1"/>
  <c r="J304" i="1"/>
  <c r="E374" i="1" l="1"/>
  <c r="G373" i="1"/>
  <c r="H373" i="1" s="1"/>
  <c r="O313" i="1"/>
  <c r="I308" i="1"/>
  <c r="J308" i="1" s="1"/>
  <c r="C311" i="1"/>
  <c r="G311" i="1" s="1"/>
  <c r="C313" i="1"/>
  <c r="G313" i="1" s="1"/>
  <c r="C315" i="1"/>
  <c r="G315" i="1" s="1"/>
  <c r="C317" i="1"/>
  <c r="G317" i="1" s="1"/>
  <c r="C319" i="1"/>
  <c r="G319" i="1" s="1"/>
  <c r="C323" i="1"/>
  <c r="G323" i="1" s="1"/>
  <c r="C327" i="1"/>
  <c r="G327" i="1" s="1"/>
  <c r="C331" i="1"/>
  <c r="G331" i="1" s="1"/>
  <c r="C335" i="1"/>
  <c r="G335" i="1" s="1"/>
  <c r="C339" i="1"/>
  <c r="G339" i="1" s="1"/>
  <c r="C343" i="1"/>
  <c r="G343" i="1" s="1"/>
  <c r="C312" i="1"/>
  <c r="G312" i="1" s="1"/>
  <c r="C314" i="1"/>
  <c r="G314" i="1" s="1"/>
  <c r="C316" i="1"/>
  <c r="G316" i="1" s="1"/>
  <c r="C318" i="1"/>
  <c r="G318" i="1" s="1"/>
  <c r="C320" i="1"/>
  <c r="G320" i="1" s="1"/>
  <c r="C322" i="1"/>
  <c r="G322" i="1" s="1"/>
  <c r="C324" i="1"/>
  <c r="G324" i="1" s="1"/>
  <c r="C326" i="1"/>
  <c r="G326" i="1" s="1"/>
  <c r="C328" i="1"/>
  <c r="G328" i="1" s="1"/>
  <c r="C330" i="1"/>
  <c r="G330" i="1" s="1"/>
  <c r="C332" i="1"/>
  <c r="G332" i="1" s="1"/>
  <c r="C334" i="1"/>
  <c r="G334" i="1" s="1"/>
  <c r="C336" i="1"/>
  <c r="G336" i="1" s="1"/>
  <c r="C338" i="1"/>
  <c r="G338" i="1" s="1"/>
  <c r="C340" i="1"/>
  <c r="G340" i="1" s="1"/>
  <c r="C342" i="1"/>
  <c r="G342" i="1" s="1"/>
  <c r="C344" i="1"/>
  <c r="G344" i="1" s="1"/>
  <c r="C346" i="1"/>
  <c r="G346" i="1" s="1"/>
  <c r="C321" i="1"/>
  <c r="G321" i="1" s="1"/>
  <c r="C325" i="1"/>
  <c r="G325" i="1" s="1"/>
  <c r="C329" i="1"/>
  <c r="G329" i="1" s="1"/>
  <c r="C333" i="1"/>
  <c r="G333" i="1" s="1"/>
  <c r="C337" i="1"/>
  <c r="G337" i="1" s="1"/>
  <c r="C341" i="1"/>
  <c r="G341" i="1" s="1"/>
  <c r="C345" i="1"/>
  <c r="G345" i="1" s="1"/>
  <c r="C310" i="1"/>
  <c r="G310" i="1" s="1"/>
  <c r="N309" i="1"/>
  <c r="E375" i="1" l="1"/>
  <c r="G374" i="1"/>
  <c r="H374" i="1" s="1"/>
  <c r="I311" i="1"/>
  <c r="N308" i="1" s="1"/>
  <c r="P308" i="1" s="1"/>
  <c r="P309" i="1" s="1"/>
  <c r="O303" i="1"/>
  <c r="O317" i="1"/>
  <c r="O320" i="1" s="1"/>
  <c r="O319" i="1"/>
  <c r="E376" i="1" l="1"/>
  <c r="G375" i="1"/>
  <c r="H375" i="1" s="1"/>
  <c r="E377" i="1" l="1"/>
  <c r="G376" i="1"/>
  <c r="H376" i="1" s="1"/>
  <c r="E378" i="1" l="1"/>
  <c r="G377" i="1"/>
  <c r="H377" i="1" s="1"/>
  <c r="E379" i="1" l="1"/>
  <c r="G378" i="1"/>
  <c r="H378" i="1" s="1"/>
  <c r="E380" i="1" l="1"/>
  <c r="G379" i="1"/>
  <c r="H379" i="1" s="1"/>
  <c r="E381" i="1" l="1"/>
  <c r="G380" i="1"/>
  <c r="H380" i="1" s="1"/>
  <c r="E382" i="1" l="1"/>
  <c r="G381" i="1"/>
  <c r="H381" i="1" s="1"/>
  <c r="E383" i="1" l="1"/>
  <c r="G382" i="1"/>
  <c r="H382" i="1" s="1"/>
  <c r="E384" i="1" l="1"/>
  <c r="G383" i="1"/>
  <c r="H383" i="1" s="1"/>
</calcChain>
</file>

<file path=xl/sharedStrings.xml><?xml version="1.0" encoding="utf-8"?>
<sst xmlns="http://schemas.openxmlformats.org/spreadsheetml/2006/main" count="46" uniqueCount="32">
  <si>
    <t>I</t>
  </si>
  <si>
    <t>Iw</t>
  </si>
  <si>
    <t>Ib</t>
  </si>
  <si>
    <t>Up</t>
  </si>
  <si>
    <t>Us'</t>
  </si>
  <si>
    <t>delta U</t>
  </si>
  <si>
    <t>x</t>
  </si>
  <si>
    <t>Ur</t>
  </si>
  <si>
    <t>Winkel</t>
  </si>
  <si>
    <t>Betrag</t>
  </si>
  <si>
    <t>y</t>
  </si>
  <si>
    <t>delta u x</t>
  </si>
  <si>
    <t>delta u y</t>
  </si>
  <si>
    <t>x/y</t>
  </si>
  <si>
    <t>Iwr</t>
  </si>
  <si>
    <t>Ibr</t>
  </si>
  <si>
    <t>Ir</t>
  </si>
  <si>
    <t>sinUs'</t>
  </si>
  <si>
    <t>sin Ur</t>
  </si>
  <si>
    <t>Summe</t>
  </si>
  <si>
    <t>Ug</t>
  </si>
  <si>
    <t>r2</t>
  </si>
  <si>
    <t>x2</t>
  </si>
  <si>
    <t>r2-x2</t>
  </si>
  <si>
    <t>Wurzel</t>
  </si>
  <si>
    <t>Laststrom I</t>
  </si>
  <si>
    <t>Lastwinkel phi</t>
  </si>
  <si>
    <t>Regelwinkel Wi</t>
  </si>
  <si>
    <t>Zusatzspannung Uz</t>
  </si>
  <si>
    <t xml:space="preserve">  </t>
  </si>
  <si>
    <t xml:space="preserve">       2020 Technische Universität Chemnitz, Fakultät für ET/IT,
 Professur Energie- und Hochspannungstechnik, Prof. Dr-Ing. W. Schufft. Alle Rechte vorbehalten</t>
  </si>
  <si>
    <t>Professur Energie- und Hochspannungstechnik, Prof. Dr-Ing. W. Schufft.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</si>
</sst>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3" fillId="3" borderId="0" xfId="0" applyFont="1" applyFill="1" applyProtection="1">
      <protection locked="0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ont="1" applyFill="1" applyProtection="1"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I</c:v>
          </c:tx>
          <c:spPr>
            <a:ln w="12700">
              <a:solidFill>
                <a:srgbClr val="FF0000"/>
              </a:solidFill>
              <a:tailEnd type="triangle"/>
            </a:ln>
          </c:spPr>
          <c:marker>
            <c:symbol val="none"/>
          </c:marker>
          <c:xVal>
            <c:numRef>
              <c:f>Programm!$D$302:$E$302</c:f>
              <c:numCache>
                <c:formatCode>General</c:formatCode>
                <c:ptCount val="2"/>
                <c:pt idx="0">
                  <c:v>0</c:v>
                </c:pt>
                <c:pt idx="1">
                  <c:v>3.0348149381797125</c:v>
                </c:pt>
              </c:numCache>
            </c:numRef>
          </c:xVal>
          <c:yVal>
            <c:numRef>
              <c:f>Programm!$D$303:$E$303</c:f>
              <c:numCache>
                <c:formatCode>General</c:formatCode>
                <c:ptCount val="2"/>
                <c:pt idx="0">
                  <c:v>0</c:v>
                </c:pt>
                <c:pt idx="1">
                  <c:v>-2.2868970879777835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19-424C-93A3-213032671C59}"/>
            </c:ext>
          </c:extLst>
        </c:ser>
        <c:ser>
          <c:idx val="1"/>
          <c:order val="1"/>
          <c:tx>
            <c:v>Iw</c:v>
          </c:tx>
          <c:spPr>
            <a:ln w="12700">
              <a:solidFill>
                <a:srgbClr val="FF0000"/>
              </a:solidFill>
              <a:tailEnd type="triangle"/>
            </a:ln>
          </c:spPr>
          <c:marker>
            <c:symbol val="none"/>
          </c:marker>
          <c:xVal>
            <c:numRef>
              <c:f>Programm!$D$304:$E$304</c:f>
              <c:numCache>
                <c:formatCode>General</c:formatCode>
                <c:ptCount val="2"/>
                <c:pt idx="0">
                  <c:v>0</c:v>
                </c:pt>
                <c:pt idx="1">
                  <c:v>3.0348149381797125</c:v>
                </c:pt>
              </c:numCache>
            </c:numRef>
          </c:xVal>
          <c:yVal>
            <c:numRef>
              <c:f>Programm!$D$305:$E$305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A19-424C-93A3-213032671C59}"/>
            </c:ext>
          </c:extLst>
        </c:ser>
        <c:ser>
          <c:idx val="2"/>
          <c:order val="2"/>
          <c:tx>
            <c:v>Ib</c:v>
          </c:tx>
          <c:spPr>
            <a:ln w="12700">
              <a:solidFill>
                <a:srgbClr val="FF0000"/>
              </a:solidFill>
              <a:tailEnd type="triangle"/>
            </a:ln>
          </c:spPr>
          <c:marker>
            <c:symbol val="none"/>
          </c:marker>
          <c:xVal>
            <c:numRef>
              <c:f>Programm!$D$306:$E$306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Programm!$D$307:$E$307</c:f>
              <c:numCache>
                <c:formatCode>General</c:formatCode>
                <c:ptCount val="2"/>
                <c:pt idx="0">
                  <c:v>0</c:v>
                </c:pt>
                <c:pt idx="1">
                  <c:v>-2.2868970879777835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A19-424C-93A3-213032671C59}"/>
            </c:ext>
          </c:extLst>
        </c:ser>
        <c:ser>
          <c:idx val="3"/>
          <c:order val="3"/>
          <c:tx>
            <c:v>Up</c:v>
          </c:tx>
          <c:spPr>
            <a:ln w="25400">
              <a:solidFill>
                <a:srgbClr val="0033CC"/>
              </a:solidFill>
              <a:tailEnd type="triangle"/>
            </a:ln>
          </c:spPr>
          <c:marker>
            <c:symbol val="none"/>
          </c:marker>
          <c:xVal>
            <c:numRef>
              <c:f>Programm!$I$302:$J$302</c:f>
              <c:numCache>
                <c:formatCode>General</c:formatCode>
                <c:ptCount val="2"/>
                <c:pt idx="0">
                  <c:v>0</c:v>
                </c:pt>
                <c:pt idx="1">
                  <c:v>7.4020198791276739</c:v>
                </c:pt>
              </c:numCache>
            </c:numRef>
          </c:xVal>
          <c:yVal>
            <c:numRef>
              <c:f>Programm!$I$303:$J$303</c:f>
              <c:numCache>
                <c:formatCode>General</c:formatCode>
                <c:ptCount val="2"/>
                <c:pt idx="0">
                  <c:v>0</c:v>
                </c:pt>
                <c:pt idx="1">
                  <c:v>3.0348149381797129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A19-424C-93A3-213032671C59}"/>
            </c:ext>
          </c:extLst>
        </c:ser>
        <c:ser>
          <c:idx val="4"/>
          <c:order val="4"/>
          <c:tx>
            <c:v>Us'</c:v>
          </c:tx>
          <c:spPr>
            <a:ln w="25400">
              <a:solidFill>
                <a:schemeClr val="accent4">
                  <a:lumMod val="75000"/>
                </a:schemeClr>
              </a:solidFill>
              <a:tailEnd type="triangle"/>
            </a:ln>
          </c:spPr>
          <c:marker>
            <c:symbol val="none"/>
          </c:marker>
          <c:xVal>
            <c:numRef>
              <c:f>Programm!$I$304:$J$304</c:f>
              <c:numCache>
                <c:formatCode>General</c:formatCode>
                <c:ptCount val="2"/>
                <c:pt idx="0">
                  <c:v>0</c:v>
                </c:pt>
                <c:pt idx="1">
                  <c:v>5.11512279114989</c:v>
                </c:pt>
              </c:numCache>
            </c:numRef>
          </c:xVal>
          <c:yVal>
            <c:numRef>
              <c:f>Programm!$I$305:$J$305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A19-424C-93A3-213032671C59}"/>
            </c:ext>
          </c:extLst>
        </c:ser>
        <c:ser>
          <c:idx val="5"/>
          <c:order val="5"/>
          <c:tx>
            <c:v>Uz</c:v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Programm!$I$308:$J$308</c:f>
              <c:numCache>
                <c:formatCode>General</c:formatCode>
                <c:ptCount val="2"/>
                <c:pt idx="0">
                  <c:v>5.11512279114989</c:v>
                </c:pt>
                <c:pt idx="1">
                  <c:v>4.7151227911498896</c:v>
                </c:pt>
              </c:numCache>
            </c:numRef>
          </c:xVal>
          <c:yVal>
            <c:numRef>
              <c:f>Programm!$I$309:$J$309</c:f>
              <c:numCache>
                <c:formatCode>General</c:formatCode>
                <c:ptCount val="2"/>
                <c:pt idx="0">
                  <c:v>0</c:v>
                </c:pt>
                <c:pt idx="1">
                  <c:v>-0.6928203230275507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A19-424C-93A3-213032671C59}"/>
            </c:ext>
          </c:extLst>
        </c:ser>
        <c:ser>
          <c:idx val="6"/>
          <c:order val="6"/>
          <c:tx>
            <c:v>delta U</c:v>
          </c:tx>
          <c:spPr>
            <a:ln>
              <a:tailEnd type="triangle"/>
            </a:ln>
          </c:spPr>
          <c:marker>
            <c:symbol val="none"/>
          </c:marker>
          <c:xVal>
            <c:numRef>
              <c:f>Programm!$I$311:$J$311</c:f>
              <c:numCache>
                <c:formatCode>General</c:formatCode>
                <c:ptCount val="2"/>
                <c:pt idx="0">
                  <c:v>4.7151227911498896</c:v>
                </c:pt>
                <c:pt idx="1">
                  <c:v>7.4020198791276739</c:v>
                </c:pt>
              </c:numCache>
            </c:numRef>
          </c:xVal>
          <c:yVal>
            <c:numRef>
              <c:f>Programm!$I$312:$J$312</c:f>
              <c:numCache>
                <c:formatCode>General</c:formatCode>
                <c:ptCount val="2"/>
                <c:pt idx="0">
                  <c:v>-0.6928203230275507</c:v>
                </c:pt>
                <c:pt idx="1">
                  <c:v>3.0348149381797129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A19-424C-93A3-213032671C59}"/>
            </c:ext>
          </c:extLst>
        </c:ser>
        <c:ser>
          <c:idx val="7"/>
          <c:order val="7"/>
          <c:tx>
            <c:v>Iwr</c:v>
          </c:tx>
          <c:spPr>
            <a:ln w="25400">
              <a:solidFill>
                <a:srgbClr val="FF0000"/>
              </a:solidFill>
              <a:tailEnd type="triangle"/>
            </a:ln>
          </c:spPr>
          <c:marker>
            <c:symbol val="none"/>
          </c:marker>
          <c:xVal>
            <c:numRef>
              <c:f>Programm!$N$313:$O$313</c:f>
              <c:numCache>
                <c:formatCode>General</c:formatCode>
                <c:ptCount val="2"/>
                <c:pt idx="0">
                  <c:v>0</c:v>
                </c:pt>
                <c:pt idx="1">
                  <c:v>3.7276352612072636</c:v>
                </c:pt>
              </c:numCache>
            </c:numRef>
          </c:xVal>
          <c:yVal>
            <c:numRef>
              <c:f>Programm!$N$314:$O$314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A19-424C-93A3-213032671C59}"/>
            </c:ext>
          </c:extLst>
        </c:ser>
        <c:ser>
          <c:idx val="8"/>
          <c:order val="8"/>
          <c:tx>
            <c:v>Ibr</c:v>
          </c:tx>
          <c:spPr>
            <a:ln w="25400">
              <a:solidFill>
                <a:srgbClr val="FF0000"/>
              </a:solidFill>
              <a:tailEnd type="triangle"/>
            </a:ln>
          </c:spPr>
          <c:marker>
            <c:symbol val="none"/>
          </c:marker>
          <c:xVal>
            <c:numRef>
              <c:f>Programm!$N$316:$O$316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Programm!$N$317:$O$317</c:f>
              <c:numCache>
                <c:formatCode>General</c:formatCode>
                <c:ptCount val="2"/>
                <c:pt idx="0">
                  <c:v>0</c:v>
                </c:pt>
                <c:pt idx="1">
                  <c:v>-2.6868970879777843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A19-424C-93A3-213032671C59}"/>
            </c:ext>
          </c:extLst>
        </c:ser>
        <c:ser>
          <c:idx val="9"/>
          <c:order val="9"/>
          <c:tx>
            <c:v>Ir</c:v>
          </c:tx>
          <c:spPr>
            <a:ln>
              <a:solidFill>
                <a:srgbClr val="FF0000"/>
              </a:solidFill>
              <a:tailEnd type="triangle"/>
            </a:ln>
          </c:spPr>
          <c:marker>
            <c:symbol val="none"/>
          </c:marker>
          <c:xVal>
            <c:numRef>
              <c:f>Programm!$N$319:$O$319</c:f>
              <c:numCache>
                <c:formatCode>General</c:formatCode>
                <c:ptCount val="2"/>
                <c:pt idx="0">
                  <c:v>0</c:v>
                </c:pt>
                <c:pt idx="1">
                  <c:v>3.7276352612072636</c:v>
                </c:pt>
              </c:numCache>
            </c:numRef>
          </c:xVal>
          <c:yVal>
            <c:numRef>
              <c:f>Programm!$N$320:$O$320</c:f>
              <c:numCache>
                <c:formatCode>General</c:formatCode>
                <c:ptCount val="2"/>
                <c:pt idx="0">
                  <c:v>0</c:v>
                </c:pt>
                <c:pt idx="1">
                  <c:v>-2.6868970879777843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A19-424C-93A3-213032671C59}"/>
            </c:ext>
          </c:extLst>
        </c:ser>
        <c:ser>
          <c:idx val="10"/>
          <c:order val="10"/>
          <c:tx>
            <c:v>Us'+Uz</c:v>
          </c:tx>
          <c:spPr>
            <a:ln w="6350">
              <a:solidFill>
                <a:schemeClr val="accent5">
                  <a:lumMod val="60000"/>
                  <a:lumOff val="40000"/>
                </a:schemeClr>
              </a:solidFill>
              <a:tailEnd type="triangle"/>
            </a:ln>
          </c:spPr>
          <c:marker>
            <c:symbol val="none"/>
          </c:marker>
          <c:xVal>
            <c:numRef>
              <c:f>Programm!$N$303:$O$303</c:f>
              <c:numCache>
                <c:formatCode>General</c:formatCode>
                <c:ptCount val="2"/>
                <c:pt idx="0">
                  <c:v>0</c:v>
                </c:pt>
                <c:pt idx="1">
                  <c:v>4.7151227911498896</c:v>
                </c:pt>
              </c:numCache>
            </c:numRef>
          </c:xVal>
          <c:yVal>
            <c:numRef>
              <c:f>Programm!$N$304:$O$304</c:f>
              <c:numCache>
                <c:formatCode>General</c:formatCode>
                <c:ptCount val="2"/>
                <c:pt idx="0">
                  <c:v>0</c:v>
                </c:pt>
                <c:pt idx="1">
                  <c:v>-0.6928203230275507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A19-424C-93A3-213032671C59}"/>
            </c:ext>
          </c:extLst>
        </c:ser>
        <c:ser>
          <c:idx val="11"/>
          <c:order val="11"/>
          <c:tx>
            <c:v>Kreisbogen</c:v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Programm!$D$364:$D$384</c:f>
              <c:numCache>
                <c:formatCode>General</c:formatCode>
                <c:ptCount val="21"/>
                <c:pt idx="0">
                  <c:v>6</c:v>
                </c:pt>
                <c:pt idx="1">
                  <c:v>6.5750000000000002</c:v>
                </c:pt>
                <c:pt idx="2">
                  <c:v>6.65</c:v>
                </c:pt>
                <c:pt idx="3">
                  <c:v>6.7249999999999996</c:v>
                </c:pt>
                <c:pt idx="4">
                  <c:v>6.8</c:v>
                </c:pt>
                <c:pt idx="5">
                  <c:v>6.875</c:v>
                </c:pt>
                <c:pt idx="6">
                  <c:v>6.95</c:v>
                </c:pt>
                <c:pt idx="7">
                  <c:v>7.0250000000000004</c:v>
                </c:pt>
                <c:pt idx="8">
                  <c:v>7.1</c:v>
                </c:pt>
                <c:pt idx="9">
                  <c:v>7.1749999999999998</c:v>
                </c:pt>
                <c:pt idx="10">
                  <c:v>7.25</c:v>
                </c:pt>
                <c:pt idx="11">
                  <c:v>7.3250000000000002</c:v>
                </c:pt>
                <c:pt idx="12">
                  <c:v>7.4</c:v>
                </c:pt>
                <c:pt idx="13">
                  <c:v>7.4749999999999996</c:v>
                </c:pt>
                <c:pt idx="14">
                  <c:v>7.55</c:v>
                </c:pt>
                <c:pt idx="15">
                  <c:v>7.625</c:v>
                </c:pt>
                <c:pt idx="16">
                  <c:v>7.7</c:v>
                </c:pt>
                <c:pt idx="17">
                  <c:v>7.7750000000000004</c:v>
                </c:pt>
                <c:pt idx="18">
                  <c:v>7.85</c:v>
                </c:pt>
                <c:pt idx="19">
                  <c:v>7.9249999999999998</c:v>
                </c:pt>
                <c:pt idx="20">
                  <c:v>8</c:v>
                </c:pt>
              </c:numCache>
            </c:numRef>
          </c:xVal>
          <c:yVal>
            <c:numRef>
              <c:f>Programm!$H$364:$H$384</c:f>
              <c:numCache>
                <c:formatCode>General</c:formatCode>
                <c:ptCount val="21"/>
                <c:pt idx="0">
                  <c:v>5.2915026221291814</c:v>
                </c:pt>
                <c:pt idx="1">
                  <c:v>4.5573429759016379</c:v>
                </c:pt>
                <c:pt idx="2">
                  <c:v>4.4471901241120779</c:v>
                </c:pt>
                <c:pt idx="3">
                  <c:v>4.3329406873392582</c:v>
                </c:pt>
                <c:pt idx="4">
                  <c:v>4.2142615011410962</c:v>
                </c:pt>
                <c:pt idx="5">
                  <c:v>4.0907670429883929</c:v>
                </c:pt>
                <c:pt idx="6">
                  <c:v>3.962007067131506</c:v>
                </c:pt>
                <c:pt idx="7">
                  <c:v>3.8274501956263247</c:v>
                </c:pt>
                <c:pt idx="8">
                  <c:v>3.6864617182333528</c:v>
                </c:pt>
                <c:pt idx="9">
                  <c:v>3.5382728837668815</c:v>
                </c:pt>
                <c:pt idx="10">
                  <c:v>3.3819373146171707</c:v>
                </c:pt>
                <c:pt idx="11">
                  <c:v>3.216267246358735</c:v>
                </c:pt>
                <c:pt idx="12">
                  <c:v>3.0397368307141317</c:v>
                </c:pt>
                <c:pt idx="13">
                  <c:v>2.8503289283870394</c:v>
                </c:pt>
                <c:pt idx="14">
                  <c:v>2.64527881328226</c:v>
                </c:pt>
                <c:pt idx="15">
                  <c:v>2.4206145913796355</c:v>
                </c:pt>
                <c:pt idx="16">
                  <c:v>2.1702534414210692</c:v>
                </c:pt>
                <c:pt idx="17">
                  <c:v>1.8839785030620699</c:v>
                </c:pt>
                <c:pt idx="18">
                  <c:v>1.541914394510929</c:v>
                </c:pt>
                <c:pt idx="19">
                  <c:v>1.0928746497197201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A19-424C-93A3-213032671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13760"/>
        <c:axId val="103015936"/>
      </c:scatterChart>
      <c:valAx>
        <c:axId val="103013760"/>
        <c:scaling>
          <c:orientation val="minMax"/>
          <c:max val="1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Re</a:t>
                </a:r>
              </a:p>
            </c:rich>
          </c:tx>
          <c:layout>
            <c:manualLayout>
              <c:xMode val="edge"/>
              <c:yMode val="edge"/>
              <c:x val="0.49628204344034732"/>
              <c:y val="0.94930102368655878"/>
            </c:manualLayout>
          </c:layout>
          <c:overlay val="0"/>
          <c:spPr>
            <a:noFill/>
          </c:spPr>
        </c:title>
        <c:numFmt formatCode="General" sourceLinked="1"/>
        <c:majorTickMark val="out"/>
        <c:minorTickMark val="none"/>
        <c:tickLblPos val="nextTo"/>
        <c:crossAx val="103015936"/>
        <c:crosses val="autoZero"/>
        <c:crossBetween val="midCat"/>
        <c:majorUnit val="1"/>
        <c:minorUnit val="0.1"/>
      </c:valAx>
      <c:valAx>
        <c:axId val="103015936"/>
        <c:scaling>
          <c:orientation val="minMax"/>
          <c:max val="5"/>
          <c:min val="-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Im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3013760"/>
        <c:crosses val="autoZero"/>
        <c:crossBetween val="midCat"/>
        <c:majorUnit val="1"/>
        <c:minorUnit val="0.1"/>
      </c:valAx>
    </c:plotArea>
    <c:legend>
      <c:legendPos val="r"/>
      <c:layout>
        <c:manualLayout>
          <c:xMode val="edge"/>
          <c:yMode val="edge"/>
          <c:x val="0.82158032594419683"/>
          <c:y val="3.9765050928207035E-2"/>
          <c:w val="0.13392336857098858"/>
          <c:h val="0.3642159806556432"/>
        </c:manualLayout>
      </c:layout>
      <c:overlay val="1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Us'</c:v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xVal>
            <c:numRef>
              <c:f>Programm!$A$310:$A$346</c:f>
              <c:numCache>
                <c:formatCode>General</c:formatCode>
                <c:ptCount val="3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</c:numCache>
            </c:numRef>
          </c:xVal>
          <c:yVal>
            <c:numRef>
              <c:f>Programm!$C$310:$C$346</c:f>
              <c:numCache>
                <c:formatCode>General</c:formatCode>
                <c:ptCount val="37"/>
                <c:pt idx="0">
                  <c:v>0</c:v>
                </c:pt>
                <c:pt idx="1">
                  <c:v>0.8882317512257607</c:v>
                </c:pt>
                <c:pt idx="2">
                  <c:v>1.74947503015748</c:v>
                </c:pt>
                <c:pt idx="3">
                  <c:v>2.5575613955749446</c:v>
                </c:pt>
                <c:pt idx="4">
                  <c:v>3.2879375521763765</c:v>
                </c:pt>
                <c:pt idx="5">
                  <c:v>3.91841139003161</c:v>
                </c:pt>
                <c:pt idx="6">
                  <c:v>4.4298262806125681</c:v>
                </c:pt>
                <c:pt idx="7">
                  <c:v>4.8066431412573705</c:v>
                </c:pt>
                <c:pt idx="8">
                  <c:v>5.0374125823338574</c:v>
                </c:pt>
                <c:pt idx="9">
                  <c:v>5.11512279114989</c:v>
                </c:pt>
                <c:pt idx="10">
                  <c:v>5.0374125823338574</c:v>
                </c:pt>
                <c:pt idx="11">
                  <c:v>4.8066431412573714</c:v>
                </c:pt>
                <c:pt idx="12">
                  <c:v>4.429826280612569</c:v>
                </c:pt>
                <c:pt idx="13">
                  <c:v>3.91841139003161</c:v>
                </c:pt>
                <c:pt idx="14">
                  <c:v>3.2879375521763778</c:v>
                </c:pt>
                <c:pt idx="15">
                  <c:v>2.5575613955749446</c:v>
                </c:pt>
                <c:pt idx="16">
                  <c:v>1.7494750301574808</c:v>
                </c:pt>
                <c:pt idx="17">
                  <c:v>0.88823175122576037</c:v>
                </c:pt>
                <c:pt idx="18">
                  <c:v>6.2667847842451553E-16</c:v>
                </c:pt>
                <c:pt idx="19">
                  <c:v>-0.88823175122576137</c:v>
                </c:pt>
                <c:pt idx="20">
                  <c:v>-1.7494750301574797</c:v>
                </c:pt>
                <c:pt idx="21">
                  <c:v>-2.5575613955749454</c:v>
                </c:pt>
                <c:pt idx="22">
                  <c:v>-3.2879375521763765</c:v>
                </c:pt>
                <c:pt idx="23">
                  <c:v>-3.9184113900316095</c:v>
                </c:pt>
                <c:pt idx="24">
                  <c:v>-4.4298262806125672</c:v>
                </c:pt>
                <c:pt idx="25">
                  <c:v>-4.8066431412573696</c:v>
                </c:pt>
                <c:pt idx="26">
                  <c:v>-5.0374125823338574</c:v>
                </c:pt>
                <c:pt idx="27">
                  <c:v>-5.11512279114989</c:v>
                </c:pt>
                <c:pt idx="28">
                  <c:v>-5.0374125823338574</c:v>
                </c:pt>
                <c:pt idx="29">
                  <c:v>-4.8066431412573714</c:v>
                </c:pt>
                <c:pt idx="30">
                  <c:v>-4.4298262806125681</c:v>
                </c:pt>
                <c:pt idx="31">
                  <c:v>-3.9184113900316104</c:v>
                </c:pt>
                <c:pt idx="32">
                  <c:v>-3.2879375521763783</c:v>
                </c:pt>
                <c:pt idx="33">
                  <c:v>-2.5575613955749472</c:v>
                </c:pt>
                <c:pt idx="34">
                  <c:v>-1.7494750301574793</c:v>
                </c:pt>
                <c:pt idx="35">
                  <c:v>-0.88823175122576548</c:v>
                </c:pt>
                <c:pt idx="36">
                  <c:v>-1.2533569568490311E-15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F6-E449-8D8C-EBBD79593CA2}"/>
            </c:ext>
          </c:extLst>
        </c:ser>
        <c:ser>
          <c:idx val="1"/>
          <c:order val="1"/>
          <c:tx>
            <c:v>Uz</c:v>
          </c:tx>
          <c:spPr>
            <a:ln w="19050"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Programm!$A$310:$A$346</c:f>
              <c:numCache>
                <c:formatCode>General</c:formatCode>
                <c:ptCount val="3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</c:numCache>
            </c:numRef>
          </c:xVal>
          <c:yVal>
            <c:numRef>
              <c:f>Programm!$F$310:$F$346</c:f>
              <c:numCache>
                <c:formatCode>General</c:formatCode>
                <c:ptCount val="37"/>
                <c:pt idx="0">
                  <c:v>-0.6928203230275507</c:v>
                </c:pt>
                <c:pt idx="1">
                  <c:v>-0.7517540966287265</c:v>
                </c:pt>
                <c:pt idx="2">
                  <c:v>-0.78784620240976622</c:v>
                </c:pt>
                <c:pt idx="3">
                  <c:v>-0.79999999999999982</c:v>
                </c:pt>
                <c:pt idx="4">
                  <c:v>-0.78784620240976622</c:v>
                </c:pt>
                <c:pt idx="5">
                  <c:v>-0.75175409662872661</c:v>
                </c:pt>
                <c:pt idx="6">
                  <c:v>-0.69282032302755081</c:v>
                </c:pt>
                <c:pt idx="7">
                  <c:v>-0.61283555449518223</c:v>
                </c:pt>
                <c:pt idx="8">
                  <c:v>-0.51423008774923151</c:v>
                </c:pt>
                <c:pt idx="9">
                  <c:v>-0.39999999999999986</c:v>
                </c:pt>
                <c:pt idx="10">
                  <c:v>-0.27361611466053504</c:v>
                </c:pt>
                <c:pt idx="11">
                  <c:v>-0.13891854213354418</c:v>
                </c:pt>
                <c:pt idx="12">
                  <c:v>-9.8011876392689576E-17</c:v>
                </c:pt>
                <c:pt idx="13">
                  <c:v>0.13891854213354435</c:v>
                </c:pt>
                <c:pt idx="14">
                  <c:v>0.27361611466053487</c:v>
                </c:pt>
                <c:pt idx="15">
                  <c:v>0.4</c:v>
                </c:pt>
                <c:pt idx="16">
                  <c:v>0.51423008774923129</c:v>
                </c:pt>
                <c:pt idx="17">
                  <c:v>0.61283555449518223</c:v>
                </c:pt>
                <c:pt idx="18">
                  <c:v>0.69282032302755059</c:v>
                </c:pt>
                <c:pt idx="19">
                  <c:v>0.75175409662872639</c:v>
                </c:pt>
                <c:pt idx="20">
                  <c:v>0.78784620240976622</c:v>
                </c:pt>
                <c:pt idx="21">
                  <c:v>0.79999999999999982</c:v>
                </c:pt>
                <c:pt idx="22">
                  <c:v>0.78784620240976633</c:v>
                </c:pt>
                <c:pt idx="23">
                  <c:v>0.75175409662872661</c:v>
                </c:pt>
                <c:pt idx="24">
                  <c:v>0.6928203230275507</c:v>
                </c:pt>
                <c:pt idx="25">
                  <c:v>0.61283555449518234</c:v>
                </c:pt>
                <c:pt idx="26">
                  <c:v>0.51423008774923151</c:v>
                </c:pt>
                <c:pt idx="27">
                  <c:v>0.40000000000000024</c:v>
                </c:pt>
                <c:pt idx="28">
                  <c:v>0.27361611466053481</c:v>
                </c:pt>
                <c:pt idx="29">
                  <c:v>0.13891854213354499</c:v>
                </c:pt>
                <c:pt idx="30">
                  <c:v>1.9602375278537915E-16</c:v>
                </c:pt>
                <c:pt idx="31">
                  <c:v>-0.1389185421335439</c:v>
                </c:pt>
                <c:pt idx="32">
                  <c:v>-0.27361611466053509</c:v>
                </c:pt>
                <c:pt idx="33">
                  <c:v>-0.39999999999999936</c:v>
                </c:pt>
                <c:pt idx="34">
                  <c:v>-0.51423008774923118</c:v>
                </c:pt>
                <c:pt idx="35">
                  <c:v>-0.61283555449518212</c:v>
                </c:pt>
                <c:pt idx="36">
                  <c:v>-0.69282032302755092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5F6-E449-8D8C-EBBD79593CA2}"/>
            </c:ext>
          </c:extLst>
        </c:ser>
        <c:ser>
          <c:idx val="2"/>
          <c:order val="2"/>
          <c:tx>
            <c:v>Us'+Uz</c:v>
          </c:tx>
          <c:spPr>
            <a:ln w="1905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Programm!$A$310:$A$346</c:f>
              <c:numCache>
                <c:formatCode>General</c:formatCode>
                <c:ptCount val="3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</c:numCache>
            </c:numRef>
          </c:xVal>
          <c:yVal>
            <c:numRef>
              <c:f>Programm!$G$310:$G$346</c:f>
              <c:numCache>
                <c:formatCode>General</c:formatCode>
                <c:ptCount val="37"/>
                <c:pt idx="0">
                  <c:v>-0.6928203230275507</c:v>
                </c:pt>
                <c:pt idx="1">
                  <c:v>0.1364776545970342</c:v>
                </c:pt>
                <c:pt idx="2">
                  <c:v>0.96162882774771374</c:v>
                </c:pt>
                <c:pt idx="3">
                  <c:v>1.7575613955749447</c:v>
                </c:pt>
                <c:pt idx="4">
                  <c:v>2.5000913497666102</c:v>
                </c:pt>
                <c:pt idx="5">
                  <c:v>3.1666572934028832</c:v>
                </c:pt>
                <c:pt idx="6">
                  <c:v>3.7370059575850174</c:v>
                </c:pt>
                <c:pt idx="7">
                  <c:v>4.1938075867621887</c:v>
                </c:pt>
                <c:pt idx="8">
                  <c:v>4.523182494584626</c:v>
                </c:pt>
                <c:pt idx="9">
                  <c:v>4.7151227911498905</c:v>
                </c:pt>
                <c:pt idx="10">
                  <c:v>4.7637964676733224</c:v>
                </c:pt>
                <c:pt idx="11">
                  <c:v>4.6677245991238268</c:v>
                </c:pt>
                <c:pt idx="12">
                  <c:v>4.429826280612569</c:v>
                </c:pt>
                <c:pt idx="13">
                  <c:v>4.0573299321651541</c:v>
                </c:pt>
                <c:pt idx="14">
                  <c:v>3.5615536668369128</c:v>
                </c:pt>
                <c:pt idx="15">
                  <c:v>2.9575613955749445</c:v>
                </c:pt>
                <c:pt idx="16">
                  <c:v>2.2637051179067122</c:v>
                </c:pt>
                <c:pt idx="17">
                  <c:v>1.5010673057209427</c:v>
                </c:pt>
                <c:pt idx="18">
                  <c:v>0.69282032302755125</c:v>
                </c:pt>
                <c:pt idx="19">
                  <c:v>-0.13647765459703498</c:v>
                </c:pt>
                <c:pt idx="20">
                  <c:v>-0.96162882774771352</c:v>
                </c:pt>
                <c:pt idx="21">
                  <c:v>-1.7575613955749456</c:v>
                </c:pt>
                <c:pt idx="22">
                  <c:v>-2.5000913497666102</c:v>
                </c:pt>
                <c:pt idx="23">
                  <c:v>-3.1666572934028832</c:v>
                </c:pt>
                <c:pt idx="24">
                  <c:v>-3.7370059575850165</c:v>
                </c:pt>
                <c:pt idx="25">
                  <c:v>-4.1938075867621869</c:v>
                </c:pt>
                <c:pt idx="26">
                  <c:v>-4.523182494584626</c:v>
                </c:pt>
                <c:pt idx="27">
                  <c:v>-4.7151227911498896</c:v>
                </c:pt>
                <c:pt idx="28">
                  <c:v>-4.7637964676733224</c:v>
                </c:pt>
                <c:pt idx="29">
                  <c:v>-4.6677245991238268</c:v>
                </c:pt>
                <c:pt idx="30">
                  <c:v>-4.4298262806125681</c:v>
                </c:pt>
                <c:pt idx="31">
                  <c:v>-4.0573299321651541</c:v>
                </c:pt>
                <c:pt idx="32">
                  <c:v>-3.5615536668369132</c:v>
                </c:pt>
                <c:pt idx="33">
                  <c:v>-2.9575613955749467</c:v>
                </c:pt>
                <c:pt idx="34">
                  <c:v>-2.2637051179067105</c:v>
                </c:pt>
                <c:pt idx="35">
                  <c:v>-1.5010673057209476</c:v>
                </c:pt>
                <c:pt idx="36">
                  <c:v>-0.69282032302755214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5F6-E449-8D8C-EBBD79593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830592"/>
        <c:axId val="101793792"/>
      </c:scatterChart>
      <c:valAx>
        <c:axId val="98830592"/>
        <c:scaling>
          <c:orientation val="minMax"/>
          <c:max val="360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01793792"/>
        <c:crosses val="autoZero"/>
        <c:crossBetween val="midCat"/>
        <c:majorUnit val="30"/>
        <c:minorUnit val="10"/>
      </c:valAx>
      <c:valAx>
        <c:axId val="101793792"/>
        <c:scaling>
          <c:orientation val="minMax"/>
          <c:max val="8"/>
          <c:min val="-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830592"/>
        <c:crosses val="autoZero"/>
        <c:crossBetween val="midCat"/>
        <c:majorUnit val="1"/>
        <c:minorUnit val="0.1"/>
      </c:valAx>
    </c:plotArea>
    <c:legend>
      <c:legendPos val="r"/>
      <c:layout>
        <c:manualLayout>
          <c:xMode val="edge"/>
          <c:yMode val="edge"/>
          <c:x val="0.69817105373086363"/>
          <c:y val="4.6734846255627426E-2"/>
          <c:w val="0.2033442327314626"/>
          <c:h val="0.19380620127282094"/>
        </c:manualLayout>
      </c:layout>
      <c:overlay val="1"/>
      <c:spPr>
        <a:solidFill>
          <a:sysClr val="window" lastClr="FFFFFF"/>
        </a:solidFill>
      </c:spPr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Scroll" dx="16" fmlaLink="F300" horiz="1" max="90" page="10" val="38"/>
</file>

<file path=xl/ctrlProps/ctrlProp2.xml><?xml version="1.0" encoding="utf-8"?>
<formControlPr xmlns="http://schemas.microsoft.com/office/spreadsheetml/2009/9/main" objectType="Scroll" dx="16" fmlaLink="H306" horiz="1" max="3" page="10" val="2"/>
</file>

<file path=xl/ctrlProps/ctrlProp3.xml><?xml version="1.0" encoding="utf-8"?>
<formControlPr xmlns="http://schemas.microsoft.com/office/spreadsheetml/2009/9/main" objectType="Scroll" dx="16" fmlaLink="F300" horiz="1" max="45" page="10" val="38"/>
</file>

<file path=xl/ctrlProps/ctrlProp4.xml><?xml version="1.0" encoding="utf-8"?>
<formControlPr xmlns="http://schemas.microsoft.com/office/spreadsheetml/2009/9/main" objectType="Scroll" dx="16" fmlaLink="K300" horiz="1" max="60" page="10" val="22"/>
</file>

<file path=xl/ctrlProps/ctrlProp5.xml><?xml version="1.0" encoding="utf-8"?>
<formControlPr xmlns="http://schemas.microsoft.com/office/spreadsheetml/2009/9/main" objectType="Scroll" dx="16" fmlaLink="C301" horiz="1" max="180" page="10" val="127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12</xdr:row>
      <xdr:rowOff>106912</xdr:rowOff>
    </xdr:from>
    <xdr:to>
      <xdr:col>8</xdr:col>
      <xdr:colOff>831272</xdr:colOff>
      <xdr:row>47</xdr:row>
      <xdr:rowOff>161639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842528</xdr:colOff>
      <xdr:row>12</xdr:row>
      <xdr:rowOff>115454</xdr:rowOff>
    </xdr:from>
    <xdr:to>
      <xdr:col>14</xdr:col>
      <xdr:colOff>381000</xdr:colOff>
      <xdr:row>47</xdr:row>
      <xdr:rowOff>161639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283109</xdr:colOff>
      <xdr:row>0</xdr:row>
      <xdr:rowOff>152415</xdr:rowOff>
    </xdr:from>
    <xdr:to>
      <xdr:col>14</xdr:col>
      <xdr:colOff>528038</xdr:colOff>
      <xdr:row>9</xdr:row>
      <xdr:rowOff>72366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80200" y="152415"/>
          <a:ext cx="4632202" cy="168640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783935</xdr:colOff>
          <xdr:row>3</xdr:row>
          <xdr:rowOff>12700</xdr:rowOff>
        </xdr:from>
        <xdr:to>
          <xdr:col>3</xdr:col>
          <xdr:colOff>72735</xdr:colOff>
          <xdr:row>4</xdr:row>
          <xdr:rowOff>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783935</xdr:colOff>
          <xdr:row>8</xdr:row>
          <xdr:rowOff>12700</xdr:rowOff>
        </xdr:from>
        <xdr:to>
          <xdr:col>3</xdr:col>
          <xdr:colOff>72735</xdr:colOff>
          <xdr:row>9</xdr:row>
          <xdr:rowOff>0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749300</xdr:colOff>
          <xdr:row>8</xdr:row>
          <xdr:rowOff>12700</xdr:rowOff>
        </xdr:from>
        <xdr:to>
          <xdr:col>5</xdr:col>
          <xdr:colOff>38100</xdr:colOff>
          <xdr:row>9</xdr:row>
          <xdr:rowOff>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772390</xdr:colOff>
          <xdr:row>8</xdr:row>
          <xdr:rowOff>12700</xdr:rowOff>
        </xdr:from>
        <xdr:to>
          <xdr:col>5</xdr:col>
          <xdr:colOff>61190</xdr:colOff>
          <xdr:row>9</xdr:row>
          <xdr:rowOff>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772390</xdr:colOff>
          <xdr:row>3</xdr:row>
          <xdr:rowOff>12700</xdr:rowOff>
        </xdr:from>
        <xdr:to>
          <xdr:col>5</xdr:col>
          <xdr:colOff>61190</xdr:colOff>
          <xdr:row>4</xdr:row>
          <xdr:rowOff>0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16</xdr:col>
      <xdr:colOff>161773</xdr:colOff>
      <xdr:row>1</xdr:row>
      <xdr:rowOff>138545</xdr:rowOff>
    </xdr:from>
    <xdr:to>
      <xdr:col>21</xdr:col>
      <xdr:colOff>593257</xdr:colOff>
      <xdr:row>16</xdr:row>
      <xdr:rowOff>92363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AD8D098E-B1E7-0144-B743-D6641970C0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4478137" y="334818"/>
          <a:ext cx="4818756" cy="2897909"/>
        </a:xfrm>
        <a:prstGeom prst="rect">
          <a:avLst/>
        </a:prstGeom>
      </xdr:spPr>
    </xdr:pic>
    <xdr:clientData/>
  </xdr:twoCellAnchor>
  <xdr:twoCellAnchor editAs="oneCell">
    <xdr:from>
      <xdr:col>17</xdr:col>
      <xdr:colOff>838849</xdr:colOff>
      <xdr:row>31</xdr:row>
      <xdr:rowOff>118341</xdr:rowOff>
    </xdr:from>
    <xdr:to>
      <xdr:col>20</xdr:col>
      <xdr:colOff>69043</xdr:colOff>
      <xdr:row>38</xdr:row>
      <xdr:rowOff>169141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F37CCD99-5CE7-4E41-AB3F-E3E1FFBAF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0149" y="6023841"/>
          <a:ext cx="1859094" cy="1384300"/>
        </a:xfrm>
        <a:prstGeom prst="rect">
          <a:avLst/>
        </a:prstGeom>
      </xdr:spPr>
    </xdr:pic>
    <xdr:clientData/>
  </xdr:twoCellAnchor>
  <xdr:twoCellAnchor>
    <xdr:from>
      <xdr:col>14</xdr:col>
      <xdr:colOff>946725</xdr:colOff>
      <xdr:row>19</xdr:row>
      <xdr:rowOff>114300</xdr:rowOff>
    </xdr:from>
    <xdr:to>
      <xdr:col>23</xdr:col>
      <xdr:colOff>133439</xdr:colOff>
      <xdr:row>27</xdr:row>
      <xdr:rowOff>78190</xdr:rowOff>
    </xdr:to>
    <xdr:sp macro="" textlink="">
      <xdr:nvSpPr>
        <xdr:cNvPr id="12" name="Textplatzhalter 9">
          <a:extLst>
            <a:ext uri="{FF2B5EF4-FFF2-40B4-BE49-F238E27FC236}">
              <a16:creationId xmlns:a16="http://schemas.microsoft.com/office/drawing/2014/main" id="{1E1A1F41-529A-4B47-8D05-30A4DAB6EE88}"/>
            </a:ext>
          </a:extLst>
        </xdr:cNvPr>
        <xdr:cNvSpPr txBox="1">
          <a:spLocks/>
        </xdr:cNvSpPr>
      </xdr:nvSpPr>
      <xdr:spPr>
        <a:xfrm>
          <a:off x="13231089" y="3843482"/>
          <a:ext cx="7360895" cy="1534072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>
    <xdr:from>
      <xdr:col>15</xdr:col>
      <xdr:colOff>808032</xdr:colOff>
      <xdr:row>14</xdr:row>
      <xdr:rowOff>83705</xdr:rowOff>
    </xdr:from>
    <xdr:to>
      <xdr:col>21</xdr:col>
      <xdr:colOff>862801</xdr:colOff>
      <xdr:row>14</xdr:row>
      <xdr:rowOff>83705</xdr:rowOff>
    </xdr:to>
    <xdr:cxnSp macro="">
      <xdr:nvCxnSpPr>
        <xdr:cNvPr id="13" name="Gerader Verbinder 7">
          <a:extLst>
            <a:ext uri="{FF2B5EF4-FFF2-40B4-BE49-F238E27FC236}">
              <a16:creationId xmlns:a16="http://schemas.microsoft.com/office/drawing/2014/main" id="{60BE0D94-28F6-EB41-9003-FAE16DE7A2E6}"/>
            </a:ext>
          </a:extLst>
        </xdr:cNvPr>
        <xdr:cNvCxnSpPr/>
      </xdr:nvCxnSpPr>
      <xdr:spPr>
        <a:xfrm>
          <a:off x="14246941" y="2831523"/>
          <a:ext cx="5319496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0</xdr:colOff>
      <xdr:row>45</xdr:row>
      <xdr:rowOff>52916</xdr:rowOff>
    </xdr:from>
    <xdr:ext cx="1047750" cy="349449"/>
    <xdr:pic>
      <xdr:nvPicPr>
        <xdr:cNvPr id="14" name="Grafik 13" descr="image">
          <a:extLst>
            <a:ext uri="{FF2B5EF4-FFF2-40B4-BE49-F238E27FC236}">
              <a16:creationId xmlns:a16="http://schemas.microsoft.com/office/drawing/2014/main" id="{C3F82B70-79FD-114D-A830-5A492112A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4900" y="8625416"/>
          <a:ext cx="1047750" cy="349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577259</xdr:colOff>
      <xdr:row>1</xdr:row>
      <xdr:rowOff>38066</xdr:rowOff>
    </xdr:from>
    <xdr:to>
      <xdr:col>19</xdr:col>
      <xdr:colOff>198369</xdr:colOff>
      <xdr:row>14</xdr:row>
      <xdr:rowOff>149004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9053CCF-589D-6144-8D79-92E2145AE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635659" y="228566"/>
          <a:ext cx="5399610" cy="2587438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FC0C9ACB-501C-0746-8260-010D61FCE791}"/>
            </a:ext>
          </a:extLst>
        </xdr:cNvPr>
        <xdr:cNvCxnSpPr/>
      </xdr:nvCxnSpPr>
      <xdr:spPr>
        <a:xfrm>
          <a:off x="10739437" y="2762250"/>
          <a:ext cx="50839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17</xdr:col>
      <xdr:colOff>218897</xdr:colOff>
      <xdr:row>37</xdr:row>
      <xdr:rowOff>160991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D3F4AB3-F2AA-1F47-BC00-D05A43919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5831" y="6000750"/>
          <a:ext cx="2064366" cy="1208741"/>
        </a:xfrm>
        <a:prstGeom prst="rect">
          <a:avLst/>
        </a:prstGeom>
      </xdr:spPr>
    </xdr:pic>
    <xdr:clientData/>
  </xdr:twoCellAnchor>
  <xdr:twoCellAnchor>
    <xdr:from>
      <xdr:col>11</xdr:col>
      <xdr:colOff>742915</xdr:colOff>
      <xdr:row>19</xdr:row>
      <xdr:rowOff>114300</xdr:rowOff>
    </xdr:from>
    <xdr:to>
      <xdr:col>20</xdr:col>
      <xdr:colOff>92709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F1B87492-2610-BE4B-9E85-D92A73EBEA72}"/>
            </a:ext>
          </a:extLst>
        </xdr:cNvPr>
        <xdr:cNvSpPr txBox="1">
          <a:spLocks/>
        </xdr:cNvSpPr>
      </xdr:nvSpPr>
      <xdr:spPr>
        <a:xfrm>
          <a:off x="9963115" y="3733800"/>
          <a:ext cx="68935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11</xdr:col>
      <xdr:colOff>871855</xdr:colOff>
      <xdr:row>43</xdr:row>
      <xdr:rowOff>50799</xdr:rowOff>
    </xdr:from>
    <xdr:to>
      <xdr:col>13</xdr:col>
      <xdr:colOff>266629</xdr:colOff>
      <xdr:row>45</xdr:row>
      <xdr:rowOff>7568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C49C9195-0ECB-3649-8118-5CBDF7CE3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3955" y="8242299"/>
          <a:ext cx="1096574" cy="33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719137</xdr:colOff>
      <xdr:row>14</xdr:row>
      <xdr:rowOff>95250</xdr:rowOff>
    </xdr:from>
    <xdr:to>
      <xdr:col>18</xdr:col>
      <xdr:colOff>773906</xdr:colOff>
      <xdr:row>14</xdr:row>
      <xdr:rowOff>95250</xdr:rowOff>
    </xdr:to>
    <xdr:cxnSp macro="">
      <xdr:nvCxnSpPr>
        <xdr:cNvPr id="7" name="Gerader Verbinder 7">
          <a:extLst>
            <a:ext uri="{FF2B5EF4-FFF2-40B4-BE49-F238E27FC236}">
              <a16:creationId xmlns:a16="http://schemas.microsoft.com/office/drawing/2014/main" id="{4A36D89B-BC92-0943-BAAD-B0FD99963039}"/>
            </a:ext>
          </a:extLst>
        </xdr:cNvPr>
        <xdr:cNvCxnSpPr/>
      </xdr:nvCxnSpPr>
      <xdr:spPr>
        <a:xfrm>
          <a:off x="10777537" y="2762250"/>
          <a:ext cx="5083969" cy="0"/>
        </a:xfrm>
        <a:prstGeom prst="line">
          <a:avLst/>
        </a:prstGeom>
        <a:ln w="127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4"/>
  <sheetViews>
    <sheetView tabSelected="1" zoomScale="110" zoomScaleNormal="110" workbookViewId="0">
      <selection activeCell="F8" sqref="F8"/>
    </sheetView>
  </sheetViews>
  <sheetFormatPr baseColWidth="10" defaultColWidth="11.5" defaultRowHeight="15" x14ac:dyDescent="0.2"/>
  <cols>
    <col min="1" max="2" width="11.5" style="1"/>
    <col min="3" max="3" width="11.5" style="2"/>
    <col min="4" max="5" width="11.5" style="1"/>
    <col min="6" max="6" width="11.5" style="2"/>
    <col min="7" max="9" width="11.5" style="1"/>
    <col min="10" max="10" width="11.5" style="2"/>
    <col min="11" max="14" width="11.5" style="1"/>
    <col min="15" max="15" width="15.1640625" style="1" customWidth="1"/>
    <col min="16" max="16384" width="11.5" style="1"/>
  </cols>
  <sheetData>
    <row r="1" spans="2:23" x14ac:dyDescent="0.2">
      <c r="K1" s="3"/>
      <c r="L1" s="3"/>
      <c r="M1" s="3"/>
      <c r="N1" s="3"/>
      <c r="O1" s="3"/>
      <c r="P1" s="9"/>
      <c r="Q1" s="9"/>
      <c r="R1" s="9"/>
      <c r="S1" s="9"/>
      <c r="T1" s="9"/>
      <c r="U1" s="9"/>
      <c r="V1" s="9"/>
      <c r="W1" s="10"/>
    </row>
    <row r="2" spans="2:23" x14ac:dyDescent="0.2">
      <c r="C2" s="1"/>
      <c r="F2" s="1"/>
      <c r="K2" s="3"/>
      <c r="L2" s="3"/>
      <c r="M2" s="3"/>
      <c r="N2" s="3"/>
      <c r="O2" s="3"/>
      <c r="P2" s="9"/>
      <c r="Q2" s="9"/>
      <c r="R2" s="9"/>
      <c r="S2" s="9"/>
      <c r="T2" s="9"/>
      <c r="U2" s="9"/>
      <c r="V2" s="9"/>
      <c r="W2" s="10"/>
    </row>
    <row r="3" spans="2:23" x14ac:dyDescent="0.2">
      <c r="C3" s="17" t="s">
        <v>25</v>
      </c>
      <c r="D3" s="18"/>
      <c r="E3" s="17" t="s">
        <v>26</v>
      </c>
      <c r="F3" s="1"/>
      <c r="K3" s="3"/>
      <c r="L3" s="3"/>
      <c r="M3" s="3"/>
      <c r="N3" s="3"/>
      <c r="O3" s="3"/>
      <c r="P3" s="9"/>
      <c r="Q3" s="9"/>
      <c r="R3" s="9"/>
      <c r="S3" s="9"/>
      <c r="T3" s="9"/>
      <c r="U3" s="9"/>
      <c r="V3" s="9"/>
      <c r="W3" s="10"/>
    </row>
    <row r="4" spans="2:23" x14ac:dyDescent="0.2">
      <c r="C4" s="17"/>
      <c r="D4" s="18"/>
      <c r="E4" s="17"/>
      <c r="F4" s="1"/>
      <c r="L4" s="3"/>
      <c r="M4" s="3"/>
      <c r="N4" s="3"/>
      <c r="O4" s="3"/>
      <c r="P4" s="9"/>
      <c r="Q4" s="9"/>
      <c r="R4" s="9"/>
      <c r="S4" s="9"/>
      <c r="T4" s="9"/>
      <c r="U4" s="9"/>
      <c r="V4" s="9"/>
      <c r="W4" s="10"/>
    </row>
    <row r="5" spans="2:23" x14ac:dyDescent="0.2">
      <c r="C5" s="17">
        <f>E300</f>
        <v>3.8</v>
      </c>
      <c r="D5" s="18"/>
      <c r="E5" s="17">
        <f>C300</f>
        <v>37</v>
      </c>
      <c r="F5" s="1"/>
      <c r="J5" s="1"/>
      <c r="P5" s="9"/>
      <c r="Q5" s="11">
        <v>75</v>
      </c>
      <c r="R5" s="12"/>
      <c r="S5" s="9"/>
      <c r="T5" s="9"/>
      <c r="U5" s="9"/>
      <c r="V5" s="9"/>
      <c r="W5" s="10"/>
    </row>
    <row r="6" spans="2:23" x14ac:dyDescent="0.2">
      <c r="C6" s="18"/>
      <c r="D6" s="18"/>
      <c r="E6" s="18"/>
      <c r="F6" s="1"/>
      <c r="J6" s="1"/>
      <c r="P6" s="9"/>
      <c r="Q6" s="9"/>
      <c r="R6" s="9"/>
      <c r="S6" s="9"/>
      <c r="T6" s="9"/>
      <c r="U6" s="9"/>
      <c r="V6" s="9"/>
      <c r="W6" s="10"/>
    </row>
    <row r="7" spans="2:23" x14ac:dyDescent="0.2">
      <c r="B7" s="2"/>
      <c r="C7" s="18"/>
      <c r="D7" s="18"/>
      <c r="E7" s="18"/>
      <c r="F7" s="1"/>
      <c r="J7" s="1"/>
      <c r="P7" s="12"/>
      <c r="Q7" s="9"/>
      <c r="R7" s="9"/>
      <c r="S7" s="9"/>
      <c r="T7" s="9"/>
      <c r="U7" s="9"/>
      <c r="V7" s="12"/>
      <c r="W7" s="10"/>
    </row>
    <row r="8" spans="2:23" x14ac:dyDescent="0.2">
      <c r="B8" s="2"/>
      <c r="C8" s="17" t="s">
        <v>27</v>
      </c>
      <c r="D8" s="18"/>
      <c r="E8" s="17" t="s">
        <v>28</v>
      </c>
      <c r="F8" s="1"/>
      <c r="J8" s="1"/>
      <c r="P8" s="9"/>
      <c r="Q8" s="9"/>
      <c r="R8" s="9"/>
      <c r="S8" s="9"/>
      <c r="T8" s="9"/>
      <c r="U8" s="9"/>
      <c r="V8" s="9"/>
      <c r="W8" s="10"/>
    </row>
    <row r="9" spans="2:23" x14ac:dyDescent="0.2">
      <c r="B9" s="2"/>
      <c r="C9" s="17"/>
      <c r="D9" s="18"/>
      <c r="E9" s="17"/>
      <c r="F9" s="1"/>
      <c r="J9" s="1"/>
      <c r="P9" s="9"/>
      <c r="Q9" s="9"/>
      <c r="R9" s="9"/>
      <c r="S9" s="9"/>
      <c r="T9" s="9"/>
      <c r="U9" s="9"/>
      <c r="V9" s="9"/>
      <c r="W9" s="10"/>
    </row>
    <row r="10" spans="2:23" x14ac:dyDescent="0.2">
      <c r="C10" s="17">
        <f>I307</f>
        <v>60</v>
      </c>
      <c r="D10" s="18"/>
      <c r="E10" s="17">
        <f>K307</f>
        <v>-0.79999999999999982</v>
      </c>
      <c r="F10" s="1"/>
      <c r="J10" s="1"/>
      <c r="P10" s="9"/>
      <c r="Q10" s="9"/>
      <c r="R10" s="9"/>
      <c r="S10" s="9"/>
      <c r="T10" s="9"/>
      <c r="U10" s="9"/>
      <c r="V10" s="9"/>
      <c r="W10" s="10"/>
    </row>
    <row r="11" spans="2:23" x14ac:dyDescent="0.2">
      <c r="C11" s="1"/>
      <c r="F11" s="1"/>
      <c r="J11" s="1"/>
      <c r="P11" s="9"/>
      <c r="Q11" s="9"/>
      <c r="R11" s="9"/>
      <c r="S11" s="9"/>
      <c r="T11" s="9"/>
      <c r="U11" s="9"/>
      <c r="V11" s="9"/>
      <c r="W11" s="10"/>
    </row>
    <row r="12" spans="2:23" x14ac:dyDescent="0.2">
      <c r="C12" s="1"/>
      <c r="F12" s="1"/>
      <c r="J12" s="1"/>
      <c r="P12" s="9"/>
      <c r="Q12" s="9"/>
      <c r="R12" s="9"/>
      <c r="S12" s="9"/>
      <c r="T12" s="9"/>
      <c r="U12" s="9"/>
      <c r="V12" s="9"/>
      <c r="W12" s="10"/>
    </row>
    <row r="13" spans="2:23" x14ac:dyDescent="0.2">
      <c r="C13" s="1"/>
      <c r="F13" s="1"/>
      <c r="J13" s="1"/>
      <c r="P13" s="9"/>
      <c r="Q13" s="9"/>
      <c r="R13" s="9"/>
      <c r="S13" s="9"/>
      <c r="T13" s="9"/>
      <c r="U13" s="9"/>
      <c r="V13" s="9"/>
      <c r="W13" s="10"/>
    </row>
    <row r="14" spans="2:23" x14ac:dyDescent="0.2">
      <c r="C14" s="1"/>
      <c r="F14" s="1"/>
      <c r="J14" s="1"/>
      <c r="P14" s="9"/>
      <c r="Q14" s="9"/>
      <c r="R14" s="9"/>
      <c r="S14" s="9"/>
      <c r="T14" s="9"/>
      <c r="U14" s="9"/>
      <c r="V14" s="9"/>
      <c r="W14" s="10"/>
    </row>
    <row r="15" spans="2:23" x14ac:dyDescent="0.2">
      <c r="C15" s="1"/>
      <c r="F15" s="1"/>
      <c r="J15" s="1"/>
      <c r="P15" s="9"/>
      <c r="Q15" s="9"/>
      <c r="R15" s="9"/>
      <c r="S15" s="9"/>
      <c r="T15" s="9"/>
      <c r="U15" s="9"/>
      <c r="V15" s="9"/>
      <c r="W15" s="10"/>
    </row>
    <row r="16" spans="2:23" x14ac:dyDescent="0.2">
      <c r="C16" s="1"/>
      <c r="F16" s="1"/>
      <c r="J16" s="1"/>
      <c r="P16" s="9"/>
      <c r="Q16" s="9"/>
      <c r="R16" s="9"/>
      <c r="S16" s="9"/>
      <c r="T16" s="9"/>
      <c r="U16" s="9"/>
      <c r="V16" s="9"/>
      <c r="W16" s="10"/>
    </row>
    <row r="17" spans="3:23" x14ac:dyDescent="0.2">
      <c r="C17" s="1"/>
      <c r="F17" s="1"/>
      <c r="J17" s="1"/>
      <c r="P17" s="9"/>
      <c r="Q17" s="9"/>
      <c r="R17" s="9"/>
      <c r="S17" s="9"/>
      <c r="T17" s="9"/>
      <c r="U17" s="9"/>
      <c r="V17" s="9"/>
      <c r="W17" s="10"/>
    </row>
    <row r="18" spans="3:23" x14ac:dyDescent="0.2">
      <c r="C18" s="1"/>
      <c r="F18" s="1"/>
      <c r="J18" s="1"/>
      <c r="P18" s="9"/>
      <c r="Q18" s="9"/>
      <c r="R18" s="9"/>
      <c r="S18" s="9"/>
      <c r="T18" s="9"/>
      <c r="U18" s="9"/>
      <c r="V18" s="9"/>
      <c r="W18" s="10"/>
    </row>
    <row r="19" spans="3:23" x14ac:dyDescent="0.2">
      <c r="C19" s="1"/>
      <c r="F19" s="1"/>
      <c r="J19" s="1"/>
      <c r="P19" s="9"/>
      <c r="Q19" s="9"/>
      <c r="R19" s="9"/>
      <c r="S19" s="9"/>
      <c r="T19" s="9"/>
      <c r="U19" s="9"/>
      <c r="V19" s="9"/>
      <c r="W19" s="10"/>
    </row>
    <row r="20" spans="3:23" x14ac:dyDescent="0.2">
      <c r="C20" s="1"/>
      <c r="F20" s="1"/>
      <c r="J20" s="1"/>
      <c r="P20" s="9"/>
      <c r="Q20" s="9"/>
      <c r="R20" s="9"/>
      <c r="S20" s="9"/>
      <c r="T20" s="9"/>
      <c r="U20" s="9"/>
      <c r="V20" s="9"/>
      <c r="W20" s="10"/>
    </row>
    <row r="21" spans="3:23" x14ac:dyDescent="0.2">
      <c r="C21" s="1"/>
      <c r="F21" s="1"/>
      <c r="J21" s="1"/>
      <c r="P21" s="9"/>
      <c r="Q21" s="9"/>
      <c r="R21" s="9"/>
      <c r="S21" s="9"/>
      <c r="T21" s="9"/>
      <c r="U21" s="9"/>
      <c r="V21" s="9"/>
      <c r="W21" s="13"/>
    </row>
    <row r="22" spans="3:23" x14ac:dyDescent="0.2">
      <c r="C22" s="1"/>
      <c r="F22" s="1"/>
      <c r="J22" s="1"/>
      <c r="P22" s="9"/>
      <c r="Q22" s="9"/>
      <c r="R22" s="9"/>
      <c r="S22" s="9"/>
      <c r="T22" s="9"/>
      <c r="U22" s="9"/>
      <c r="V22" s="9"/>
      <c r="W22" s="13"/>
    </row>
    <row r="23" spans="3:23" x14ac:dyDescent="0.2">
      <c r="C23" s="1"/>
      <c r="F23" s="1"/>
      <c r="J23" s="1"/>
      <c r="P23" s="9"/>
      <c r="Q23" s="9"/>
      <c r="R23" s="9"/>
      <c r="S23" s="9"/>
      <c r="T23" s="9"/>
      <c r="U23" s="9"/>
      <c r="V23" s="9"/>
      <c r="W23" s="10"/>
    </row>
    <row r="24" spans="3:23" x14ac:dyDescent="0.2">
      <c r="C24" s="1"/>
      <c r="F24" s="1"/>
      <c r="J24" s="1"/>
      <c r="P24" s="9"/>
      <c r="Q24" s="9"/>
      <c r="R24" s="9"/>
      <c r="S24" s="9"/>
      <c r="T24" s="9"/>
      <c r="U24" s="9"/>
      <c r="V24" s="9"/>
      <c r="W24" s="10"/>
    </row>
    <row r="25" spans="3:23" x14ac:dyDescent="0.2">
      <c r="C25" s="1"/>
      <c r="F25" s="1"/>
      <c r="J25" s="1"/>
      <c r="P25" s="9"/>
      <c r="Q25" s="9"/>
      <c r="R25" s="9"/>
      <c r="S25" s="9"/>
      <c r="T25" s="9"/>
      <c r="U25" s="9"/>
      <c r="V25" s="9"/>
      <c r="W25" s="10"/>
    </row>
    <row r="26" spans="3:23" x14ac:dyDescent="0.2">
      <c r="C26" s="1"/>
      <c r="F26" s="1"/>
      <c r="J26" s="1"/>
      <c r="P26" s="9" t="s">
        <v>29</v>
      </c>
      <c r="Q26" s="9"/>
      <c r="R26" s="9"/>
      <c r="S26" s="9"/>
      <c r="T26" s="9"/>
      <c r="U26" s="9"/>
      <c r="V26" s="9"/>
      <c r="W26" s="10"/>
    </row>
    <row r="27" spans="3:23" x14ac:dyDescent="0.2">
      <c r="C27" s="1"/>
      <c r="F27" s="1"/>
      <c r="J27" s="1"/>
      <c r="P27" s="9"/>
      <c r="Q27" s="9"/>
      <c r="R27" s="9"/>
      <c r="S27" s="9"/>
      <c r="T27" s="9"/>
      <c r="U27" s="9"/>
      <c r="V27" s="9"/>
      <c r="W27" s="10"/>
    </row>
    <row r="28" spans="3:23" x14ac:dyDescent="0.2">
      <c r="C28" s="1"/>
      <c r="F28" s="1"/>
      <c r="J28" s="1"/>
      <c r="P28" s="9"/>
      <c r="Q28" s="10"/>
      <c r="R28" s="9"/>
      <c r="S28" s="9"/>
      <c r="T28" s="9"/>
      <c r="U28" s="9"/>
      <c r="V28" s="9"/>
      <c r="W28" s="10"/>
    </row>
    <row r="29" spans="3:23" x14ac:dyDescent="0.2">
      <c r="C29" s="1"/>
      <c r="F29" s="1"/>
      <c r="J29" s="1"/>
      <c r="P29" s="9"/>
      <c r="Q29" s="9"/>
      <c r="R29" s="9"/>
      <c r="S29" s="9"/>
      <c r="T29" s="9"/>
      <c r="U29" s="9"/>
      <c r="V29" s="9"/>
      <c r="W29" s="10"/>
    </row>
    <row r="30" spans="3:23" x14ac:dyDescent="0.2">
      <c r="C30" s="1"/>
      <c r="F30" s="1"/>
      <c r="J30" s="1"/>
      <c r="P30" s="9"/>
      <c r="Q30" s="9"/>
      <c r="R30" s="9"/>
      <c r="S30" s="9"/>
      <c r="T30" s="9"/>
      <c r="U30" s="9"/>
      <c r="V30" s="9"/>
      <c r="W30" s="10"/>
    </row>
    <row r="31" spans="3:23" x14ac:dyDescent="0.2">
      <c r="C31" s="1"/>
      <c r="F31" s="1"/>
      <c r="J31" s="1"/>
      <c r="P31" s="9"/>
      <c r="Q31" s="9"/>
      <c r="R31" s="9"/>
      <c r="S31" s="9"/>
      <c r="T31" s="9"/>
      <c r="U31" s="9"/>
      <c r="V31" s="9"/>
      <c r="W31" s="10"/>
    </row>
    <row r="32" spans="3:23" x14ac:dyDescent="0.2">
      <c r="C32" s="1"/>
      <c r="F32" s="1"/>
      <c r="J32" s="1"/>
      <c r="P32" s="9"/>
      <c r="Q32" s="9"/>
      <c r="R32" s="9"/>
      <c r="S32" s="9"/>
      <c r="T32" s="9"/>
      <c r="U32" s="9"/>
      <c r="V32" s="9"/>
      <c r="W32" s="10"/>
    </row>
    <row r="33" spans="3:23" x14ac:dyDescent="0.2">
      <c r="C33" s="1"/>
      <c r="F33" s="1"/>
      <c r="J33" s="1"/>
      <c r="P33" s="9"/>
      <c r="Q33" s="9"/>
      <c r="R33" s="9"/>
      <c r="S33" s="9"/>
      <c r="T33" s="9"/>
      <c r="U33" s="9"/>
      <c r="V33" s="9"/>
      <c r="W33" s="10"/>
    </row>
    <row r="34" spans="3:23" x14ac:dyDescent="0.2">
      <c r="C34" s="1"/>
      <c r="F34" s="1"/>
      <c r="J34" s="1"/>
      <c r="P34" s="9"/>
      <c r="Q34" s="9"/>
      <c r="R34" s="9"/>
      <c r="S34" s="9"/>
      <c r="T34" s="9"/>
      <c r="U34" s="9"/>
      <c r="V34" s="9"/>
      <c r="W34" s="10"/>
    </row>
    <row r="35" spans="3:23" x14ac:dyDescent="0.2">
      <c r="C35" s="1"/>
      <c r="F35" s="1"/>
      <c r="J35" s="1"/>
      <c r="P35" s="13"/>
      <c r="Q35" s="13"/>
      <c r="R35" s="13"/>
      <c r="S35" s="10"/>
      <c r="T35" s="10"/>
      <c r="U35" s="10"/>
      <c r="V35" s="10"/>
      <c r="W35" s="10"/>
    </row>
    <row r="36" spans="3:23" x14ac:dyDescent="0.2">
      <c r="C36" s="1"/>
      <c r="F36" s="1"/>
      <c r="J36" s="1"/>
      <c r="P36" s="14"/>
      <c r="Q36" s="14"/>
      <c r="R36" s="14"/>
      <c r="S36" s="14"/>
      <c r="T36" s="14"/>
      <c r="U36" s="14"/>
      <c r="V36" s="14"/>
      <c r="W36" s="10"/>
    </row>
    <row r="37" spans="3:23" x14ac:dyDescent="0.2">
      <c r="C37" s="1"/>
      <c r="F37" s="1"/>
      <c r="J37" s="1"/>
      <c r="P37" s="15"/>
      <c r="Q37" s="9"/>
      <c r="R37" s="9"/>
      <c r="S37" s="9"/>
      <c r="T37" s="9"/>
      <c r="U37" s="9"/>
      <c r="V37" s="9"/>
      <c r="W37" s="10"/>
    </row>
    <row r="38" spans="3:23" x14ac:dyDescent="0.2">
      <c r="C38" s="1"/>
      <c r="F38" s="1"/>
      <c r="J38" s="1"/>
      <c r="P38" s="13"/>
      <c r="Q38" s="13"/>
      <c r="R38" s="13"/>
      <c r="S38" s="10"/>
      <c r="T38" s="10"/>
      <c r="U38" s="10"/>
      <c r="V38" s="10"/>
      <c r="W38" s="10"/>
    </row>
    <row r="39" spans="3:23" x14ac:dyDescent="0.2">
      <c r="C39" s="1"/>
      <c r="F39" s="1"/>
      <c r="J39" s="1"/>
      <c r="P39" s="13"/>
      <c r="Q39" s="13"/>
      <c r="R39" s="13"/>
      <c r="S39" s="10"/>
      <c r="T39" s="10"/>
      <c r="U39" s="10"/>
      <c r="V39" s="10"/>
      <c r="W39" s="10"/>
    </row>
    <row r="40" spans="3:23" x14ac:dyDescent="0.2">
      <c r="C40" s="1"/>
      <c r="F40" s="1"/>
      <c r="J40" s="1"/>
      <c r="P40" s="13"/>
      <c r="Q40" s="13"/>
      <c r="R40" s="13"/>
      <c r="S40" s="10"/>
      <c r="T40" s="10"/>
      <c r="U40" s="10"/>
      <c r="V40" s="10"/>
      <c r="W40" s="10"/>
    </row>
    <row r="41" spans="3:23" x14ac:dyDescent="0.2">
      <c r="C41" s="1"/>
      <c r="F41" s="1"/>
      <c r="J41" s="1"/>
      <c r="P41" s="13"/>
      <c r="Q41" s="13"/>
      <c r="R41" s="13"/>
      <c r="S41" s="10"/>
      <c r="T41" s="10"/>
      <c r="U41" s="10"/>
      <c r="V41" s="10"/>
      <c r="W41" s="10"/>
    </row>
    <row r="42" spans="3:23" x14ac:dyDescent="0.2">
      <c r="C42" s="1"/>
      <c r="F42" s="1"/>
      <c r="J42" s="1"/>
      <c r="P42" s="13"/>
      <c r="Q42" s="13"/>
      <c r="R42" s="13"/>
      <c r="S42" s="10"/>
      <c r="T42" s="10"/>
      <c r="U42" s="10"/>
      <c r="V42" s="10"/>
      <c r="W42" s="10"/>
    </row>
    <row r="43" spans="3:23" x14ac:dyDescent="0.2">
      <c r="C43" s="1"/>
      <c r="F43" s="1"/>
      <c r="J43" s="1"/>
      <c r="P43" s="13"/>
      <c r="Q43" s="13"/>
      <c r="R43" s="13"/>
      <c r="S43" s="10"/>
      <c r="T43" s="10"/>
      <c r="U43" s="10"/>
      <c r="V43" s="10"/>
      <c r="W43" s="10"/>
    </row>
    <row r="44" spans="3:23" x14ac:dyDescent="0.2">
      <c r="C44" s="1"/>
      <c r="F44" s="1"/>
      <c r="J44" s="1"/>
      <c r="P44" s="13"/>
      <c r="Q44" s="13"/>
      <c r="R44" s="13"/>
      <c r="S44" s="10"/>
      <c r="T44" s="10"/>
      <c r="U44" s="10"/>
      <c r="V44" s="10"/>
      <c r="W44" s="10"/>
    </row>
    <row r="45" spans="3:23" x14ac:dyDescent="0.2">
      <c r="C45" s="1"/>
      <c r="F45" s="1"/>
      <c r="J45" s="1"/>
      <c r="P45" s="13"/>
      <c r="Q45" s="14"/>
      <c r="R45" s="14"/>
      <c r="S45" s="14"/>
      <c r="T45" s="14"/>
      <c r="U45" s="14"/>
      <c r="V45" s="14"/>
      <c r="W45" s="14"/>
    </row>
    <row r="46" spans="3:23" x14ac:dyDescent="0.2">
      <c r="C46" s="1"/>
      <c r="F46" s="1"/>
      <c r="J46" s="1"/>
      <c r="P46" s="16"/>
      <c r="Q46" s="16"/>
      <c r="R46" s="16"/>
      <c r="S46" s="16"/>
      <c r="T46" s="16"/>
      <c r="U46" s="16"/>
      <c r="V46" s="16"/>
      <c r="W46" s="16"/>
    </row>
    <row r="47" spans="3:23" x14ac:dyDescent="0.2">
      <c r="C47" s="1"/>
      <c r="F47" s="1"/>
      <c r="J47" s="1"/>
      <c r="P47" s="13"/>
      <c r="Q47" s="14" t="s">
        <v>30</v>
      </c>
      <c r="R47" s="14"/>
      <c r="S47" s="14"/>
      <c r="T47" s="14"/>
      <c r="U47" s="14"/>
      <c r="V47" s="14"/>
      <c r="W47" s="14"/>
    </row>
    <row r="48" spans="3:23" x14ac:dyDescent="0.2">
      <c r="C48" s="1"/>
      <c r="F48" s="1"/>
      <c r="J48" s="1"/>
      <c r="P48" s="16" t="s">
        <v>31</v>
      </c>
      <c r="Q48" s="16"/>
      <c r="R48" s="16"/>
      <c r="S48" s="16"/>
      <c r="T48" s="16"/>
      <c r="U48" s="16"/>
      <c r="V48" s="16"/>
      <c r="W48" s="16"/>
    </row>
    <row r="49" spans="3:23" x14ac:dyDescent="0.2">
      <c r="C49" s="1"/>
      <c r="F49" s="1"/>
      <c r="J49" s="1"/>
      <c r="P49" s="13"/>
      <c r="Q49" s="13"/>
      <c r="R49" s="13"/>
      <c r="S49" s="10"/>
      <c r="T49" s="10"/>
      <c r="U49" s="10"/>
      <c r="V49" s="10"/>
      <c r="W49" s="10"/>
    </row>
    <row r="50" spans="3:23" x14ac:dyDescent="0.2">
      <c r="C50" s="1"/>
      <c r="F50" s="1"/>
      <c r="J50" s="1"/>
      <c r="P50" s="10"/>
      <c r="Q50" s="10"/>
      <c r="R50" s="10"/>
      <c r="S50" s="10"/>
      <c r="T50" s="10"/>
      <c r="U50" s="10"/>
      <c r="V50" s="10"/>
      <c r="W50" s="10"/>
    </row>
    <row r="51" spans="3:23" x14ac:dyDescent="0.2">
      <c r="C51" s="1"/>
      <c r="F51" s="1"/>
      <c r="J51" s="1"/>
      <c r="P51" s="10"/>
      <c r="Q51" s="10"/>
      <c r="R51" s="10"/>
      <c r="S51" s="10"/>
      <c r="T51" s="10"/>
      <c r="U51" s="10"/>
      <c r="V51" s="10"/>
      <c r="W51" s="10"/>
    </row>
    <row r="52" spans="3:23" x14ac:dyDescent="0.2">
      <c r="C52" s="1"/>
      <c r="F52" s="1"/>
      <c r="J52" s="1"/>
      <c r="P52" s="10"/>
      <c r="Q52" s="10"/>
      <c r="R52" s="10"/>
      <c r="S52" s="10"/>
      <c r="T52" s="10"/>
      <c r="U52" s="10"/>
      <c r="V52" s="10"/>
      <c r="W52" s="10"/>
    </row>
    <row r="53" spans="3:23" x14ac:dyDescent="0.2">
      <c r="C53" s="1"/>
      <c r="F53" s="1"/>
      <c r="J53" s="1"/>
      <c r="P53" s="10"/>
      <c r="Q53" s="10"/>
      <c r="R53" s="10"/>
      <c r="S53" s="10"/>
      <c r="T53" s="10"/>
      <c r="U53" s="10"/>
      <c r="V53" s="10"/>
      <c r="W53" s="10"/>
    </row>
    <row r="54" spans="3:23" x14ac:dyDescent="0.2">
      <c r="C54" s="1"/>
      <c r="F54" s="1"/>
      <c r="J54" s="1"/>
      <c r="P54" s="10"/>
      <c r="Q54" s="10"/>
      <c r="R54" s="10"/>
      <c r="S54" s="10"/>
      <c r="T54" s="10"/>
      <c r="U54" s="10"/>
      <c r="V54" s="10"/>
      <c r="W54" s="10"/>
    </row>
    <row r="55" spans="3:23" x14ac:dyDescent="0.2">
      <c r="C55" s="1"/>
      <c r="F55" s="1"/>
      <c r="J55" s="1"/>
      <c r="P55" s="10"/>
      <c r="Q55" s="10"/>
      <c r="R55" s="10"/>
      <c r="S55" s="10"/>
      <c r="T55" s="10"/>
      <c r="U55" s="10"/>
      <c r="V55" s="10"/>
      <c r="W55" s="10"/>
    </row>
    <row r="56" spans="3:23" x14ac:dyDescent="0.2">
      <c r="C56" s="1"/>
      <c r="F56" s="1"/>
      <c r="J56" s="1"/>
      <c r="P56" s="10"/>
      <c r="Q56" s="10"/>
      <c r="R56" s="10"/>
      <c r="S56" s="10"/>
      <c r="T56" s="10"/>
      <c r="U56" s="10"/>
      <c r="V56" s="10"/>
      <c r="W56" s="10"/>
    </row>
    <row r="57" spans="3:23" x14ac:dyDescent="0.2">
      <c r="C57" s="1"/>
      <c r="F57" s="1"/>
      <c r="J57" s="1"/>
      <c r="P57" s="10"/>
      <c r="Q57" s="10"/>
      <c r="R57" s="10"/>
      <c r="S57" s="10"/>
      <c r="T57" s="10"/>
      <c r="U57" s="10"/>
      <c r="V57" s="10"/>
      <c r="W57" s="10"/>
    </row>
    <row r="58" spans="3:23" x14ac:dyDescent="0.2">
      <c r="C58" s="1"/>
      <c r="F58" s="1"/>
      <c r="J58" s="1"/>
      <c r="P58" s="10"/>
      <c r="Q58" s="10"/>
      <c r="R58" s="10"/>
      <c r="S58" s="10"/>
      <c r="T58" s="10"/>
      <c r="U58" s="10"/>
      <c r="V58" s="10"/>
      <c r="W58" s="10"/>
    </row>
    <row r="59" spans="3:23" x14ac:dyDescent="0.2">
      <c r="C59" s="1"/>
      <c r="F59" s="1"/>
      <c r="J59" s="1"/>
      <c r="P59" s="10"/>
      <c r="Q59" s="10"/>
      <c r="R59" s="10"/>
      <c r="S59" s="10"/>
      <c r="T59" s="10"/>
      <c r="U59" s="10"/>
      <c r="V59" s="10"/>
      <c r="W59" s="10"/>
    </row>
    <row r="60" spans="3:23" x14ac:dyDescent="0.2">
      <c r="C60" s="1"/>
      <c r="F60" s="1"/>
      <c r="J60" s="1"/>
      <c r="P60" s="10"/>
      <c r="Q60" s="10"/>
      <c r="R60" s="10"/>
      <c r="S60" s="10"/>
      <c r="T60" s="10"/>
      <c r="U60" s="10"/>
      <c r="V60" s="10"/>
      <c r="W60" s="10"/>
    </row>
    <row r="61" spans="3:23" x14ac:dyDescent="0.2">
      <c r="C61" s="1"/>
      <c r="F61" s="1"/>
      <c r="J61" s="1"/>
      <c r="P61" s="10"/>
      <c r="Q61" s="10"/>
      <c r="R61" s="10"/>
      <c r="S61" s="10"/>
      <c r="T61" s="10"/>
      <c r="U61" s="10"/>
      <c r="V61" s="10"/>
      <c r="W61" s="10"/>
    </row>
    <row r="62" spans="3:23" x14ac:dyDescent="0.2">
      <c r="C62" s="1"/>
      <c r="F62" s="1"/>
      <c r="J62" s="1"/>
      <c r="P62" s="10"/>
      <c r="Q62" s="10"/>
      <c r="R62" s="10"/>
      <c r="S62" s="10"/>
      <c r="T62" s="10"/>
      <c r="U62" s="10"/>
      <c r="V62" s="10"/>
      <c r="W62" s="10"/>
    </row>
    <row r="63" spans="3:23" x14ac:dyDescent="0.2">
      <c r="C63" s="1"/>
      <c r="F63" s="1"/>
      <c r="J63" s="1"/>
      <c r="P63" s="10"/>
      <c r="Q63" s="10"/>
      <c r="R63" s="10"/>
      <c r="S63" s="10"/>
      <c r="T63" s="10"/>
      <c r="U63" s="10"/>
      <c r="V63" s="10"/>
      <c r="W63" s="10"/>
    </row>
    <row r="64" spans="3:23" x14ac:dyDescent="0.2">
      <c r="C64" s="1"/>
      <c r="F64" s="1"/>
      <c r="J64" s="1"/>
      <c r="P64" s="10"/>
      <c r="Q64" s="10"/>
      <c r="R64" s="10"/>
      <c r="S64" s="10"/>
      <c r="T64" s="10"/>
      <c r="U64" s="10"/>
      <c r="V64" s="10"/>
      <c r="W64" s="10"/>
    </row>
    <row r="65" spans="3:23" x14ac:dyDescent="0.2">
      <c r="C65" s="1"/>
      <c r="F65" s="1"/>
      <c r="J65" s="1"/>
      <c r="P65" s="10"/>
      <c r="Q65" s="10"/>
      <c r="R65" s="10"/>
      <c r="S65" s="10"/>
      <c r="T65" s="10"/>
      <c r="U65" s="10"/>
      <c r="V65" s="10"/>
      <c r="W65" s="10"/>
    </row>
    <row r="66" spans="3:23" x14ac:dyDescent="0.2">
      <c r="C66" s="1"/>
      <c r="F66" s="1"/>
      <c r="J66" s="1"/>
      <c r="P66" s="10"/>
      <c r="Q66" s="10"/>
      <c r="R66" s="10"/>
      <c r="S66" s="10"/>
      <c r="T66" s="10"/>
      <c r="U66" s="10"/>
      <c r="V66" s="10"/>
      <c r="W66" s="10"/>
    </row>
    <row r="67" spans="3:23" x14ac:dyDescent="0.2">
      <c r="C67" s="1"/>
      <c r="F67" s="1"/>
      <c r="J67" s="1"/>
      <c r="P67" s="10"/>
      <c r="Q67" s="10"/>
      <c r="R67" s="10"/>
      <c r="S67" s="10"/>
      <c r="T67" s="10"/>
      <c r="U67" s="10"/>
      <c r="V67" s="10"/>
      <c r="W67" s="10"/>
    </row>
    <row r="68" spans="3:23" x14ac:dyDescent="0.2">
      <c r="C68" s="1"/>
      <c r="F68" s="1"/>
      <c r="J68" s="1"/>
      <c r="P68" s="10"/>
      <c r="Q68" s="10"/>
      <c r="R68" s="10"/>
      <c r="S68" s="10"/>
      <c r="T68" s="10"/>
      <c r="U68" s="10"/>
      <c r="V68" s="10"/>
      <c r="W68" s="10"/>
    </row>
    <row r="69" spans="3:23" x14ac:dyDescent="0.2">
      <c r="C69" s="1"/>
      <c r="F69" s="1"/>
      <c r="J69" s="1"/>
      <c r="P69" s="10"/>
      <c r="Q69" s="10"/>
      <c r="R69" s="10"/>
      <c r="S69" s="10"/>
      <c r="T69" s="10"/>
      <c r="U69" s="10"/>
      <c r="V69" s="10"/>
      <c r="W69" s="10"/>
    </row>
    <row r="70" spans="3:23" x14ac:dyDescent="0.2">
      <c r="C70" s="1"/>
      <c r="F70" s="1"/>
      <c r="J70" s="1"/>
      <c r="P70" s="10"/>
      <c r="Q70" s="10"/>
      <c r="R70" s="10"/>
      <c r="S70" s="10"/>
      <c r="T70" s="10"/>
      <c r="U70" s="10"/>
      <c r="V70" s="10"/>
      <c r="W70" s="10"/>
    </row>
    <row r="71" spans="3:23" x14ac:dyDescent="0.2">
      <c r="C71" s="1"/>
      <c r="F71" s="1"/>
      <c r="J71" s="1"/>
      <c r="P71" s="10"/>
      <c r="Q71" s="10"/>
      <c r="R71" s="10"/>
      <c r="S71" s="10"/>
      <c r="T71" s="10"/>
      <c r="U71" s="10"/>
      <c r="V71" s="10"/>
      <c r="W71" s="10"/>
    </row>
    <row r="72" spans="3:23" x14ac:dyDescent="0.2">
      <c r="C72" s="1"/>
      <c r="F72" s="1"/>
      <c r="J72" s="1"/>
      <c r="P72" s="10"/>
      <c r="Q72" s="10"/>
      <c r="R72" s="10"/>
      <c r="S72" s="10"/>
      <c r="T72" s="10"/>
      <c r="U72" s="10"/>
      <c r="V72" s="10"/>
      <c r="W72" s="10"/>
    </row>
    <row r="73" spans="3:23" x14ac:dyDescent="0.2">
      <c r="C73" s="1"/>
      <c r="F73" s="1"/>
      <c r="J73" s="1"/>
      <c r="P73" s="10"/>
      <c r="Q73" s="10"/>
      <c r="R73" s="10"/>
      <c r="S73" s="10"/>
      <c r="T73" s="10"/>
      <c r="U73" s="10"/>
      <c r="V73" s="10"/>
      <c r="W73" s="10"/>
    </row>
    <row r="74" spans="3:23" x14ac:dyDescent="0.2">
      <c r="C74" s="1"/>
      <c r="F74" s="1"/>
      <c r="J74" s="1"/>
      <c r="P74" s="10"/>
      <c r="Q74" s="10"/>
      <c r="R74" s="10"/>
      <c r="S74" s="10"/>
      <c r="T74" s="10"/>
      <c r="U74" s="10"/>
      <c r="V74" s="10"/>
      <c r="W74" s="10"/>
    </row>
    <row r="75" spans="3:23" x14ac:dyDescent="0.2">
      <c r="C75" s="1"/>
      <c r="F75" s="1"/>
      <c r="J75" s="1"/>
      <c r="P75" s="10"/>
      <c r="Q75" s="10"/>
      <c r="R75" s="10"/>
      <c r="S75" s="10"/>
      <c r="T75" s="10"/>
      <c r="U75" s="10"/>
      <c r="V75" s="10"/>
      <c r="W75" s="10"/>
    </row>
    <row r="76" spans="3:23" x14ac:dyDescent="0.2">
      <c r="C76" s="1"/>
      <c r="F76" s="1"/>
      <c r="J76" s="1"/>
      <c r="P76" s="10"/>
      <c r="Q76" s="10"/>
      <c r="R76" s="10"/>
      <c r="S76" s="10"/>
      <c r="T76" s="10"/>
      <c r="U76" s="10"/>
      <c r="V76" s="10"/>
      <c r="W76" s="10"/>
    </row>
    <row r="77" spans="3:23" x14ac:dyDescent="0.2">
      <c r="C77" s="1"/>
      <c r="F77" s="1"/>
      <c r="J77" s="1"/>
      <c r="P77" s="10"/>
      <c r="Q77" s="10"/>
      <c r="R77" s="10"/>
      <c r="S77" s="10"/>
      <c r="T77" s="10"/>
      <c r="U77" s="10"/>
      <c r="V77" s="10"/>
      <c r="W77" s="10"/>
    </row>
    <row r="78" spans="3:23" x14ac:dyDescent="0.2">
      <c r="C78" s="1"/>
      <c r="F78" s="1"/>
      <c r="J78" s="1"/>
      <c r="P78" s="10"/>
      <c r="Q78" s="10"/>
      <c r="R78" s="10"/>
      <c r="S78" s="10"/>
      <c r="T78" s="10"/>
      <c r="U78" s="10"/>
      <c r="V78" s="10"/>
      <c r="W78" s="10"/>
    </row>
    <row r="79" spans="3:23" x14ac:dyDescent="0.2">
      <c r="C79" s="1"/>
      <c r="F79" s="1"/>
      <c r="J79" s="1"/>
      <c r="P79" s="10"/>
      <c r="Q79" s="10"/>
      <c r="R79" s="10"/>
      <c r="S79" s="10"/>
      <c r="T79" s="10"/>
      <c r="U79" s="10"/>
      <c r="V79" s="10"/>
      <c r="W79" s="10"/>
    </row>
    <row r="80" spans="3:23" x14ac:dyDescent="0.2">
      <c r="C80" s="1"/>
      <c r="F80" s="1"/>
      <c r="J80" s="1"/>
      <c r="P80" s="10"/>
      <c r="Q80" s="10"/>
      <c r="R80" s="10"/>
      <c r="S80" s="10"/>
      <c r="T80" s="10"/>
      <c r="U80" s="10"/>
      <c r="V80" s="10"/>
      <c r="W80" s="10"/>
    </row>
    <row r="81" spans="3:23" x14ac:dyDescent="0.2">
      <c r="C81" s="1"/>
      <c r="F81" s="1"/>
      <c r="J81" s="1"/>
      <c r="P81" s="10"/>
      <c r="Q81" s="10"/>
      <c r="R81" s="10"/>
      <c r="S81" s="10"/>
      <c r="T81" s="10"/>
      <c r="U81" s="10"/>
      <c r="V81" s="10"/>
      <c r="W81" s="10"/>
    </row>
    <row r="82" spans="3:23" x14ac:dyDescent="0.2">
      <c r="C82" s="1"/>
      <c r="F82" s="1"/>
      <c r="J82" s="1"/>
      <c r="P82" s="10"/>
      <c r="Q82" s="10"/>
      <c r="R82" s="10"/>
      <c r="S82" s="10"/>
      <c r="T82" s="10"/>
      <c r="U82" s="10"/>
      <c r="V82" s="10"/>
      <c r="W82" s="10"/>
    </row>
    <row r="83" spans="3:23" x14ac:dyDescent="0.2">
      <c r="C83" s="1"/>
      <c r="F83" s="1"/>
      <c r="J83" s="1"/>
      <c r="P83" s="10"/>
      <c r="Q83" s="10"/>
      <c r="R83" s="10"/>
      <c r="S83" s="10"/>
      <c r="T83" s="10"/>
      <c r="U83" s="10"/>
      <c r="V83" s="10"/>
      <c r="W83" s="10"/>
    </row>
    <row r="84" spans="3:23" x14ac:dyDescent="0.2">
      <c r="C84" s="1"/>
      <c r="F84" s="1"/>
      <c r="J84" s="1"/>
      <c r="P84" s="10"/>
      <c r="Q84" s="10"/>
      <c r="R84" s="10"/>
      <c r="S84" s="10"/>
      <c r="T84" s="10"/>
      <c r="U84" s="10"/>
      <c r="V84" s="10"/>
      <c r="W84" s="10"/>
    </row>
    <row r="85" spans="3:23" x14ac:dyDescent="0.2">
      <c r="C85" s="1"/>
      <c r="F85" s="1"/>
      <c r="J85" s="1"/>
      <c r="P85" s="10"/>
      <c r="Q85" s="10"/>
      <c r="R85" s="10"/>
      <c r="S85" s="10"/>
      <c r="T85" s="10"/>
      <c r="U85" s="10"/>
      <c r="V85" s="10"/>
      <c r="W85" s="10"/>
    </row>
    <row r="86" spans="3:23" x14ac:dyDescent="0.2">
      <c r="C86" s="1"/>
      <c r="F86" s="1"/>
      <c r="J86" s="1"/>
      <c r="P86" s="10"/>
      <c r="Q86" s="10"/>
      <c r="R86" s="10"/>
      <c r="S86" s="10"/>
      <c r="T86" s="10"/>
      <c r="U86" s="10"/>
      <c r="V86" s="10"/>
      <c r="W86" s="10"/>
    </row>
    <row r="87" spans="3:23" x14ac:dyDescent="0.2">
      <c r="C87" s="1"/>
      <c r="F87" s="1"/>
      <c r="J87" s="1"/>
      <c r="P87" s="10"/>
      <c r="Q87" s="10"/>
      <c r="R87" s="10"/>
      <c r="S87" s="10"/>
      <c r="T87" s="10"/>
      <c r="U87" s="10"/>
      <c r="V87" s="10"/>
      <c r="W87" s="10"/>
    </row>
    <row r="88" spans="3:23" x14ac:dyDescent="0.2">
      <c r="C88" s="1"/>
      <c r="F88" s="1"/>
      <c r="J88" s="1"/>
      <c r="P88" s="10"/>
      <c r="Q88" s="10"/>
      <c r="R88" s="10"/>
      <c r="S88" s="10"/>
      <c r="T88" s="10"/>
      <c r="U88" s="10"/>
      <c r="V88" s="10"/>
      <c r="W88" s="10"/>
    </row>
    <row r="89" spans="3:23" x14ac:dyDescent="0.2">
      <c r="C89" s="1"/>
      <c r="F89" s="1"/>
      <c r="J89" s="1"/>
      <c r="P89" s="10"/>
      <c r="Q89" s="10"/>
      <c r="R89" s="10"/>
      <c r="S89" s="10"/>
      <c r="T89" s="10"/>
      <c r="U89" s="10"/>
      <c r="V89" s="10"/>
      <c r="W89" s="10"/>
    </row>
    <row r="90" spans="3:23" x14ac:dyDescent="0.2">
      <c r="P90" s="10"/>
      <c r="Q90" s="10"/>
      <c r="R90" s="10"/>
      <c r="S90" s="10"/>
      <c r="T90" s="10"/>
      <c r="U90" s="10"/>
      <c r="V90" s="10"/>
      <c r="W90" s="10"/>
    </row>
    <row r="91" spans="3:23" x14ac:dyDescent="0.2">
      <c r="P91" s="10"/>
      <c r="Q91" s="10"/>
      <c r="R91" s="10"/>
      <c r="S91" s="10"/>
      <c r="T91" s="10"/>
      <c r="U91" s="10"/>
      <c r="V91" s="10"/>
      <c r="W91" s="10"/>
    </row>
    <row r="92" spans="3:23" x14ac:dyDescent="0.2">
      <c r="P92" s="10"/>
      <c r="Q92" s="10"/>
      <c r="R92" s="10"/>
      <c r="S92" s="10"/>
      <c r="T92" s="10"/>
      <c r="U92" s="10"/>
      <c r="V92" s="10"/>
      <c r="W92" s="10"/>
    </row>
    <row r="93" spans="3:23" x14ac:dyDescent="0.2">
      <c r="P93" s="10"/>
      <c r="Q93" s="10"/>
      <c r="R93" s="10"/>
      <c r="S93" s="10"/>
      <c r="T93" s="10"/>
      <c r="U93" s="10"/>
      <c r="V93" s="10"/>
      <c r="W93" s="10"/>
    </row>
    <row r="94" spans="3:23" x14ac:dyDescent="0.2">
      <c r="P94" s="10"/>
      <c r="Q94" s="10"/>
      <c r="R94" s="10"/>
      <c r="S94" s="10"/>
      <c r="T94" s="10"/>
      <c r="U94" s="10"/>
      <c r="V94" s="10"/>
      <c r="W94" s="10"/>
    </row>
    <row r="95" spans="3:23" x14ac:dyDescent="0.2">
      <c r="P95" s="10"/>
      <c r="Q95" s="10"/>
      <c r="R95" s="10"/>
      <c r="S95" s="10"/>
      <c r="T95" s="10"/>
      <c r="U95" s="10"/>
      <c r="V95" s="10"/>
      <c r="W95" s="10"/>
    </row>
    <row r="96" spans="3:23" x14ac:dyDescent="0.2">
      <c r="P96" s="10"/>
      <c r="Q96" s="10"/>
      <c r="R96" s="10"/>
      <c r="S96" s="10"/>
      <c r="T96" s="10"/>
      <c r="U96" s="10"/>
      <c r="V96" s="10"/>
      <c r="W96" s="10"/>
    </row>
    <row r="97" spans="16:23" x14ac:dyDescent="0.2">
      <c r="P97" s="10"/>
      <c r="Q97" s="10"/>
      <c r="R97" s="10"/>
      <c r="S97" s="10"/>
      <c r="T97" s="10"/>
      <c r="U97" s="10"/>
      <c r="V97" s="10"/>
      <c r="W97" s="10"/>
    </row>
    <row r="98" spans="16:23" x14ac:dyDescent="0.2">
      <c r="P98" s="10"/>
      <c r="Q98" s="10"/>
      <c r="R98" s="10"/>
      <c r="S98" s="10"/>
      <c r="T98" s="10"/>
      <c r="U98" s="10"/>
      <c r="V98" s="10"/>
      <c r="W98" s="10"/>
    </row>
    <row r="99" spans="16:23" x14ac:dyDescent="0.2">
      <c r="P99" s="10"/>
      <c r="Q99" s="10"/>
      <c r="R99" s="10"/>
      <c r="S99" s="10"/>
      <c r="T99" s="10"/>
      <c r="U99" s="10"/>
      <c r="V99" s="10"/>
      <c r="W99" s="10"/>
    </row>
    <row r="100" spans="16:23" x14ac:dyDescent="0.2">
      <c r="P100" s="10"/>
      <c r="Q100" s="10"/>
      <c r="R100" s="10"/>
      <c r="S100" s="10"/>
      <c r="T100" s="10"/>
      <c r="U100" s="10"/>
      <c r="V100" s="10"/>
      <c r="W100" s="10"/>
    </row>
    <row r="101" spans="16:23" x14ac:dyDescent="0.2">
      <c r="P101" s="10"/>
      <c r="Q101" s="10"/>
      <c r="R101" s="10"/>
      <c r="S101" s="10"/>
      <c r="T101" s="10"/>
      <c r="U101" s="10"/>
      <c r="V101" s="10"/>
      <c r="W101" s="10"/>
    </row>
    <row r="102" spans="16:23" x14ac:dyDescent="0.2">
      <c r="P102" s="10"/>
      <c r="Q102" s="10"/>
      <c r="R102" s="10"/>
      <c r="S102" s="10"/>
      <c r="T102" s="10"/>
      <c r="U102" s="10"/>
      <c r="V102" s="10"/>
      <c r="W102" s="10"/>
    </row>
    <row r="103" spans="16:23" x14ac:dyDescent="0.2">
      <c r="P103" s="10"/>
      <c r="Q103" s="10"/>
      <c r="R103" s="10"/>
      <c r="S103" s="10"/>
      <c r="T103" s="10"/>
      <c r="U103" s="10"/>
      <c r="V103" s="10"/>
      <c r="W103" s="10"/>
    </row>
    <row r="104" spans="16:23" x14ac:dyDescent="0.2">
      <c r="P104" s="10"/>
      <c r="Q104" s="10"/>
      <c r="R104" s="10"/>
      <c r="S104" s="10"/>
      <c r="T104" s="10"/>
      <c r="U104" s="10"/>
      <c r="V104" s="10"/>
      <c r="W104" s="10"/>
    </row>
    <row r="105" spans="16:23" x14ac:dyDescent="0.2">
      <c r="P105" s="10"/>
      <c r="Q105" s="10"/>
      <c r="R105" s="10"/>
      <c r="S105" s="10"/>
      <c r="T105" s="10"/>
      <c r="U105" s="10"/>
      <c r="V105" s="10"/>
      <c r="W105" s="10"/>
    </row>
    <row r="106" spans="16:23" x14ac:dyDescent="0.2">
      <c r="P106" s="10"/>
      <c r="Q106" s="10"/>
      <c r="R106" s="10"/>
      <c r="S106" s="10"/>
      <c r="T106" s="10"/>
      <c r="U106" s="10"/>
      <c r="V106" s="10"/>
      <c r="W106" s="10"/>
    </row>
    <row r="107" spans="16:23" x14ac:dyDescent="0.2">
      <c r="P107" s="10"/>
      <c r="Q107" s="10"/>
      <c r="R107" s="10"/>
      <c r="S107" s="10"/>
      <c r="T107" s="10"/>
      <c r="U107" s="10"/>
      <c r="V107" s="10"/>
      <c r="W107" s="10"/>
    </row>
    <row r="108" spans="16:23" x14ac:dyDescent="0.2">
      <c r="P108" s="10"/>
      <c r="Q108" s="10"/>
      <c r="R108" s="10"/>
      <c r="S108" s="10"/>
      <c r="T108" s="10"/>
      <c r="U108" s="10"/>
      <c r="V108" s="10"/>
      <c r="W108" s="10"/>
    </row>
    <row r="109" spans="16:23" x14ac:dyDescent="0.2">
      <c r="P109" s="10"/>
      <c r="Q109" s="10"/>
      <c r="R109" s="10"/>
      <c r="S109" s="10"/>
      <c r="T109" s="10"/>
      <c r="U109" s="10"/>
      <c r="V109" s="10"/>
      <c r="W109" s="10"/>
    </row>
    <row r="110" spans="16:23" x14ac:dyDescent="0.2">
      <c r="P110" s="10"/>
      <c r="Q110" s="10"/>
      <c r="R110" s="10"/>
      <c r="S110" s="10"/>
      <c r="T110" s="10"/>
      <c r="U110" s="10"/>
      <c r="V110" s="10"/>
      <c r="W110" s="10"/>
    </row>
    <row r="111" spans="16:23" x14ac:dyDescent="0.2">
      <c r="P111" s="10"/>
      <c r="Q111" s="10"/>
      <c r="R111" s="10"/>
      <c r="S111" s="10"/>
      <c r="T111" s="10"/>
      <c r="U111" s="10"/>
      <c r="V111" s="10"/>
      <c r="W111" s="10"/>
    </row>
    <row r="112" spans="16:23" x14ac:dyDescent="0.2">
      <c r="P112" s="10"/>
      <c r="Q112" s="10"/>
      <c r="R112" s="10"/>
      <c r="S112" s="10"/>
      <c r="T112" s="10"/>
      <c r="U112" s="10"/>
      <c r="V112" s="10"/>
      <c r="W112" s="10"/>
    </row>
    <row r="113" spans="16:23" x14ac:dyDescent="0.2">
      <c r="P113" s="10"/>
      <c r="Q113" s="10"/>
      <c r="R113" s="10"/>
      <c r="S113" s="10"/>
      <c r="T113" s="10"/>
      <c r="U113" s="10"/>
      <c r="V113" s="10"/>
      <c r="W113" s="10"/>
    </row>
    <row r="114" spans="16:23" x14ac:dyDescent="0.2">
      <c r="P114" s="10"/>
      <c r="Q114" s="10"/>
      <c r="R114" s="10"/>
      <c r="S114" s="10"/>
      <c r="T114" s="10"/>
      <c r="U114" s="10"/>
      <c r="V114" s="10"/>
      <c r="W114" s="10"/>
    </row>
    <row r="115" spans="16:23" x14ac:dyDescent="0.2">
      <c r="P115" s="10"/>
      <c r="Q115" s="10"/>
      <c r="R115" s="10"/>
      <c r="S115" s="10"/>
      <c r="T115" s="10"/>
      <c r="U115" s="10"/>
      <c r="V115" s="10"/>
      <c r="W115" s="10"/>
    </row>
    <row r="116" spans="16:23" x14ac:dyDescent="0.2">
      <c r="P116" s="10"/>
      <c r="Q116" s="10"/>
      <c r="R116" s="10"/>
      <c r="S116" s="10"/>
      <c r="T116" s="10"/>
      <c r="U116" s="10"/>
      <c r="V116" s="10"/>
      <c r="W116" s="10"/>
    </row>
    <row r="117" spans="16:23" x14ac:dyDescent="0.2">
      <c r="P117" s="10"/>
      <c r="Q117" s="10"/>
      <c r="R117" s="10"/>
      <c r="S117" s="10"/>
      <c r="T117" s="10"/>
      <c r="U117" s="10"/>
      <c r="V117" s="10"/>
      <c r="W117" s="10"/>
    </row>
    <row r="118" spans="16:23" x14ac:dyDescent="0.2">
      <c r="P118" s="10"/>
      <c r="Q118" s="10"/>
      <c r="R118" s="10"/>
      <c r="S118" s="10"/>
      <c r="T118" s="10"/>
      <c r="U118" s="10"/>
      <c r="V118" s="10"/>
      <c r="W118" s="10"/>
    </row>
    <row r="119" spans="16:23" x14ac:dyDescent="0.2">
      <c r="P119" s="10"/>
      <c r="Q119" s="10"/>
      <c r="R119" s="10"/>
      <c r="S119" s="10"/>
      <c r="T119" s="10"/>
      <c r="U119" s="10"/>
      <c r="V119" s="10"/>
      <c r="W119" s="10"/>
    </row>
    <row r="120" spans="16:23" x14ac:dyDescent="0.2">
      <c r="P120" s="10"/>
      <c r="Q120" s="10"/>
      <c r="R120" s="10"/>
      <c r="S120" s="10"/>
      <c r="T120" s="10"/>
      <c r="U120" s="10"/>
      <c r="V120" s="10"/>
      <c r="W120" s="10"/>
    </row>
    <row r="121" spans="16:23" x14ac:dyDescent="0.2">
      <c r="P121" s="10"/>
      <c r="Q121" s="10"/>
      <c r="R121" s="10"/>
      <c r="S121" s="10"/>
      <c r="T121" s="10"/>
      <c r="U121" s="10"/>
      <c r="V121" s="10"/>
      <c r="W121" s="10"/>
    </row>
    <row r="122" spans="16:23" x14ac:dyDescent="0.2">
      <c r="P122" s="10"/>
      <c r="Q122" s="10"/>
      <c r="R122" s="10"/>
      <c r="S122" s="10"/>
      <c r="T122" s="10"/>
      <c r="U122" s="10"/>
      <c r="V122" s="10"/>
      <c r="W122" s="10"/>
    </row>
    <row r="123" spans="16:23" x14ac:dyDescent="0.2">
      <c r="P123" s="10"/>
      <c r="Q123" s="10"/>
      <c r="R123" s="10"/>
      <c r="S123" s="10"/>
      <c r="T123" s="10"/>
      <c r="U123" s="10"/>
      <c r="V123" s="10"/>
      <c r="W123" s="10"/>
    </row>
    <row r="124" spans="16:23" x14ac:dyDescent="0.2">
      <c r="P124" s="10"/>
      <c r="Q124" s="10"/>
      <c r="R124" s="10"/>
      <c r="S124" s="10"/>
      <c r="T124" s="10"/>
      <c r="U124" s="10"/>
      <c r="V124" s="10"/>
      <c r="W124" s="10"/>
    </row>
    <row r="125" spans="16:23" x14ac:dyDescent="0.2">
      <c r="P125" s="10"/>
      <c r="Q125" s="10"/>
      <c r="R125" s="10"/>
      <c r="S125" s="10"/>
      <c r="T125" s="10"/>
      <c r="U125" s="10"/>
      <c r="V125" s="10"/>
      <c r="W125" s="10"/>
    </row>
    <row r="126" spans="16:23" x14ac:dyDescent="0.2">
      <c r="P126" s="10"/>
      <c r="Q126" s="10"/>
      <c r="R126" s="10"/>
      <c r="S126" s="10"/>
      <c r="T126" s="10"/>
      <c r="U126" s="10"/>
      <c r="V126" s="10"/>
      <c r="W126" s="10"/>
    </row>
    <row r="127" spans="16:23" x14ac:dyDescent="0.2">
      <c r="P127" s="10"/>
      <c r="Q127" s="10"/>
      <c r="R127" s="10"/>
      <c r="S127" s="10"/>
      <c r="T127" s="10"/>
      <c r="U127" s="10"/>
      <c r="V127" s="10"/>
      <c r="W127" s="10"/>
    </row>
    <row r="128" spans="16:23" x14ac:dyDescent="0.2">
      <c r="P128" s="10"/>
      <c r="Q128" s="10"/>
      <c r="R128" s="10"/>
      <c r="S128" s="10"/>
      <c r="T128" s="10"/>
      <c r="U128" s="10"/>
      <c r="V128" s="10"/>
      <c r="W128" s="10"/>
    </row>
    <row r="129" spans="16:23" x14ac:dyDescent="0.2">
      <c r="P129" s="10"/>
      <c r="Q129" s="10"/>
      <c r="R129" s="10"/>
      <c r="S129" s="10"/>
      <c r="T129" s="10"/>
      <c r="U129" s="10"/>
      <c r="V129" s="10"/>
      <c r="W129" s="10"/>
    </row>
    <row r="130" spans="16:23" x14ac:dyDescent="0.2">
      <c r="P130" s="10"/>
      <c r="Q130" s="10"/>
      <c r="R130" s="10"/>
      <c r="S130" s="10"/>
      <c r="T130" s="10"/>
      <c r="U130" s="10"/>
      <c r="V130" s="10"/>
      <c r="W130" s="10"/>
    </row>
    <row r="131" spans="16:23" x14ac:dyDescent="0.2">
      <c r="P131" s="10"/>
      <c r="Q131" s="10"/>
      <c r="R131" s="10"/>
      <c r="S131" s="10"/>
      <c r="T131" s="10"/>
      <c r="U131" s="10"/>
      <c r="V131" s="10"/>
      <c r="W131" s="10"/>
    </row>
    <row r="132" spans="16:23" x14ac:dyDescent="0.2">
      <c r="P132" s="10"/>
      <c r="Q132" s="10"/>
      <c r="R132" s="10"/>
      <c r="S132" s="10"/>
      <c r="T132" s="10"/>
      <c r="U132" s="10"/>
      <c r="V132" s="10"/>
      <c r="W132" s="10"/>
    </row>
    <row r="133" spans="16:23" x14ac:dyDescent="0.2">
      <c r="P133" s="10"/>
      <c r="Q133" s="10"/>
      <c r="R133" s="10"/>
      <c r="S133" s="10"/>
      <c r="T133" s="10"/>
      <c r="U133" s="10"/>
      <c r="V133" s="10"/>
      <c r="W133" s="10"/>
    </row>
    <row r="134" spans="16:23" x14ac:dyDescent="0.2">
      <c r="P134" s="10"/>
      <c r="Q134" s="10"/>
      <c r="R134" s="10"/>
      <c r="S134" s="10"/>
      <c r="T134" s="10"/>
      <c r="U134" s="10"/>
      <c r="V134" s="10"/>
      <c r="W134" s="10"/>
    </row>
    <row r="135" spans="16:23" x14ac:dyDescent="0.2">
      <c r="P135" s="10"/>
      <c r="Q135" s="10"/>
      <c r="R135" s="10"/>
      <c r="S135" s="10"/>
      <c r="T135" s="10"/>
      <c r="U135" s="10"/>
      <c r="V135" s="10"/>
      <c r="W135" s="10"/>
    </row>
    <row r="136" spans="16:23" x14ac:dyDescent="0.2">
      <c r="P136" s="10"/>
      <c r="Q136" s="10"/>
      <c r="R136" s="10"/>
      <c r="S136" s="10"/>
      <c r="T136" s="10"/>
      <c r="U136" s="10"/>
      <c r="V136" s="10"/>
      <c r="W136" s="10"/>
    </row>
    <row r="137" spans="16:23" x14ac:dyDescent="0.2">
      <c r="P137" s="10"/>
      <c r="Q137" s="10"/>
      <c r="R137" s="10"/>
      <c r="S137" s="10"/>
      <c r="T137" s="10"/>
      <c r="U137" s="10"/>
      <c r="V137" s="10"/>
      <c r="W137" s="10"/>
    </row>
    <row r="138" spans="16:23" x14ac:dyDescent="0.2">
      <c r="P138" s="10"/>
      <c r="Q138" s="10"/>
      <c r="R138" s="10"/>
      <c r="S138" s="10"/>
      <c r="T138" s="10"/>
      <c r="U138" s="10"/>
      <c r="V138" s="10"/>
      <c r="W138" s="10"/>
    </row>
    <row r="139" spans="16:23" x14ac:dyDescent="0.2">
      <c r="P139" s="10"/>
      <c r="Q139" s="10"/>
      <c r="R139" s="10"/>
      <c r="S139" s="10"/>
      <c r="T139" s="10"/>
      <c r="U139" s="10"/>
      <c r="V139" s="10"/>
      <c r="W139" s="10"/>
    </row>
    <row r="140" spans="16:23" x14ac:dyDescent="0.2">
      <c r="P140" s="10"/>
      <c r="Q140" s="10"/>
      <c r="R140" s="10"/>
      <c r="S140" s="10"/>
      <c r="T140" s="10"/>
      <c r="U140" s="10"/>
      <c r="V140" s="10"/>
      <c r="W140" s="10"/>
    </row>
    <row r="141" spans="16:23" x14ac:dyDescent="0.2">
      <c r="P141" s="10"/>
      <c r="Q141" s="10"/>
      <c r="R141" s="10"/>
      <c r="S141" s="10"/>
      <c r="T141" s="10"/>
      <c r="U141" s="10"/>
      <c r="V141" s="10"/>
      <c r="W141" s="10"/>
    </row>
    <row r="142" spans="16:23" x14ac:dyDescent="0.2">
      <c r="P142" s="10"/>
      <c r="Q142" s="10"/>
      <c r="R142" s="10"/>
      <c r="S142" s="10"/>
      <c r="T142" s="10"/>
      <c r="U142" s="10"/>
      <c r="V142" s="10"/>
      <c r="W142" s="10"/>
    </row>
    <row r="143" spans="16:23" x14ac:dyDescent="0.2">
      <c r="P143" s="10"/>
      <c r="Q143" s="10"/>
      <c r="R143" s="10"/>
      <c r="S143" s="10"/>
      <c r="T143" s="10"/>
      <c r="U143" s="10"/>
      <c r="V143" s="10"/>
      <c r="W143" s="10"/>
    </row>
    <row r="144" spans="16:23" x14ac:dyDescent="0.2">
      <c r="P144" s="10"/>
      <c r="Q144" s="10"/>
      <c r="R144" s="10"/>
      <c r="S144" s="10"/>
      <c r="T144" s="10"/>
      <c r="U144" s="10"/>
      <c r="V144" s="10"/>
      <c r="W144" s="10"/>
    </row>
    <row r="145" spans="16:23" x14ac:dyDescent="0.2">
      <c r="P145" s="10"/>
      <c r="Q145" s="10"/>
      <c r="R145" s="10"/>
      <c r="S145" s="10"/>
      <c r="T145" s="10"/>
      <c r="U145" s="10"/>
      <c r="V145" s="10"/>
      <c r="W145" s="10"/>
    </row>
    <row r="146" spans="16:23" x14ac:dyDescent="0.2">
      <c r="P146" s="10"/>
      <c r="Q146" s="10"/>
      <c r="R146" s="10"/>
      <c r="S146" s="10"/>
      <c r="T146" s="10"/>
      <c r="U146" s="10"/>
      <c r="V146" s="10"/>
      <c r="W146" s="10"/>
    </row>
    <row r="147" spans="16:23" x14ac:dyDescent="0.2">
      <c r="P147" s="10"/>
      <c r="Q147" s="10"/>
      <c r="R147" s="10"/>
      <c r="S147" s="10"/>
      <c r="T147" s="10"/>
      <c r="U147" s="10"/>
      <c r="V147" s="10"/>
      <c r="W147" s="10"/>
    </row>
    <row r="148" spans="16:23" x14ac:dyDescent="0.2">
      <c r="P148" s="10"/>
      <c r="Q148" s="10"/>
      <c r="R148" s="10"/>
      <c r="S148" s="10"/>
      <c r="T148" s="10"/>
      <c r="U148" s="10"/>
      <c r="V148" s="10"/>
      <c r="W148" s="10"/>
    </row>
    <row r="149" spans="16:23" x14ac:dyDescent="0.2">
      <c r="P149" s="10"/>
      <c r="Q149" s="10"/>
      <c r="R149" s="10"/>
      <c r="S149" s="10"/>
      <c r="T149" s="10"/>
      <c r="U149" s="10"/>
      <c r="V149" s="10"/>
      <c r="W149" s="10"/>
    </row>
    <row r="150" spans="16:23" x14ac:dyDescent="0.2">
      <c r="P150" s="10"/>
      <c r="Q150" s="10"/>
      <c r="R150" s="10"/>
      <c r="S150" s="10"/>
      <c r="T150" s="10"/>
      <c r="U150" s="10"/>
      <c r="V150" s="10"/>
      <c r="W150" s="10"/>
    </row>
    <row r="151" spans="16:23" x14ac:dyDescent="0.2">
      <c r="P151" s="10"/>
      <c r="Q151" s="10"/>
      <c r="R151" s="10"/>
      <c r="S151" s="10"/>
      <c r="T151" s="10"/>
      <c r="U151" s="10"/>
      <c r="V151" s="10"/>
      <c r="W151" s="10"/>
    </row>
    <row r="152" spans="16:23" x14ac:dyDescent="0.2">
      <c r="P152" s="10"/>
      <c r="Q152" s="10"/>
      <c r="R152" s="10"/>
      <c r="S152" s="10"/>
      <c r="T152" s="10"/>
      <c r="U152" s="10"/>
      <c r="V152" s="10"/>
      <c r="W152" s="10"/>
    </row>
    <row r="153" spans="16:23" x14ac:dyDescent="0.2">
      <c r="P153" s="10"/>
      <c r="Q153" s="10"/>
      <c r="R153" s="10"/>
      <c r="S153" s="10"/>
      <c r="T153" s="10"/>
      <c r="U153" s="10"/>
      <c r="V153" s="10"/>
      <c r="W153" s="10"/>
    </row>
    <row r="154" spans="16:23" x14ac:dyDescent="0.2">
      <c r="P154" s="10"/>
      <c r="Q154" s="10"/>
      <c r="R154" s="10"/>
      <c r="S154" s="10"/>
      <c r="T154" s="10"/>
      <c r="U154" s="10"/>
      <c r="V154" s="10"/>
      <c r="W154" s="10"/>
    </row>
    <row r="155" spans="16:23" x14ac:dyDescent="0.2">
      <c r="P155" s="10"/>
      <c r="Q155" s="10"/>
      <c r="R155" s="10"/>
      <c r="S155" s="10"/>
      <c r="T155" s="10"/>
      <c r="U155" s="10"/>
      <c r="V155" s="10"/>
      <c r="W155" s="10"/>
    </row>
    <row r="156" spans="16:23" x14ac:dyDescent="0.2">
      <c r="P156" s="10"/>
      <c r="Q156" s="10"/>
      <c r="R156" s="10"/>
      <c r="S156" s="10"/>
      <c r="T156" s="10"/>
      <c r="U156" s="10"/>
      <c r="V156" s="10"/>
      <c r="W156" s="10"/>
    </row>
    <row r="157" spans="16:23" x14ac:dyDescent="0.2">
      <c r="P157" s="10"/>
      <c r="Q157" s="10"/>
      <c r="R157" s="10"/>
      <c r="S157" s="10"/>
      <c r="T157" s="10"/>
      <c r="U157" s="10"/>
      <c r="V157" s="10"/>
      <c r="W157" s="10"/>
    </row>
    <row r="158" spans="16:23" x14ac:dyDescent="0.2">
      <c r="P158" s="10"/>
      <c r="Q158" s="10"/>
      <c r="R158" s="10"/>
      <c r="S158" s="10"/>
      <c r="T158" s="10"/>
      <c r="U158" s="10"/>
      <c r="V158" s="10"/>
      <c r="W158" s="10"/>
    </row>
    <row r="159" spans="16:23" x14ac:dyDescent="0.2">
      <c r="P159" s="10"/>
      <c r="Q159" s="10"/>
      <c r="R159" s="10"/>
      <c r="S159" s="10"/>
      <c r="T159" s="10"/>
      <c r="U159" s="10"/>
      <c r="V159" s="10"/>
      <c r="W159" s="10"/>
    </row>
    <row r="160" spans="16:23" x14ac:dyDescent="0.2">
      <c r="P160" s="10"/>
      <c r="Q160" s="10"/>
      <c r="R160" s="10"/>
      <c r="S160" s="10"/>
      <c r="T160" s="10"/>
      <c r="U160" s="10"/>
      <c r="V160" s="10"/>
      <c r="W160" s="10"/>
    </row>
    <row r="161" spans="16:23" x14ac:dyDescent="0.2">
      <c r="P161" s="10"/>
      <c r="Q161" s="10"/>
      <c r="R161" s="10"/>
      <c r="S161" s="10"/>
      <c r="T161" s="10"/>
      <c r="U161" s="10"/>
      <c r="V161" s="10"/>
      <c r="W161" s="10"/>
    </row>
    <row r="162" spans="16:23" x14ac:dyDescent="0.2">
      <c r="P162" s="10"/>
      <c r="Q162" s="10"/>
      <c r="R162" s="10"/>
      <c r="S162" s="10"/>
      <c r="T162" s="10"/>
      <c r="U162" s="10"/>
      <c r="V162" s="10"/>
      <c r="W162" s="10"/>
    </row>
    <row r="163" spans="16:23" x14ac:dyDescent="0.2">
      <c r="P163" s="10"/>
      <c r="Q163" s="10"/>
      <c r="R163" s="10"/>
      <c r="S163" s="10"/>
      <c r="T163" s="10"/>
      <c r="U163" s="10"/>
      <c r="V163" s="10"/>
      <c r="W163" s="10"/>
    </row>
    <row r="164" spans="16:23" x14ac:dyDescent="0.2">
      <c r="P164" s="10"/>
      <c r="Q164" s="10"/>
      <c r="R164" s="10"/>
      <c r="S164" s="10"/>
      <c r="T164" s="10"/>
      <c r="U164" s="10"/>
      <c r="V164" s="10"/>
      <c r="W164" s="10"/>
    </row>
    <row r="165" spans="16:23" x14ac:dyDescent="0.2">
      <c r="P165" s="10"/>
      <c r="Q165" s="10"/>
      <c r="R165" s="10"/>
      <c r="S165" s="10"/>
      <c r="T165" s="10"/>
      <c r="U165" s="10"/>
      <c r="V165" s="10"/>
      <c r="W165" s="10"/>
    </row>
    <row r="166" spans="16:23" x14ac:dyDescent="0.2">
      <c r="P166" s="10"/>
      <c r="Q166" s="10"/>
      <c r="R166" s="10"/>
      <c r="S166" s="10"/>
      <c r="T166" s="10"/>
      <c r="U166" s="10"/>
      <c r="V166" s="10"/>
      <c r="W166" s="10"/>
    </row>
    <row r="167" spans="16:23" x14ac:dyDescent="0.2">
      <c r="P167" s="10"/>
      <c r="Q167" s="10"/>
      <c r="R167" s="10"/>
      <c r="S167" s="10"/>
      <c r="T167" s="10"/>
      <c r="U167" s="10"/>
      <c r="V167" s="10"/>
      <c r="W167" s="10"/>
    </row>
    <row r="168" spans="16:23" x14ac:dyDescent="0.2">
      <c r="P168" s="10"/>
      <c r="Q168" s="10"/>
      <c r="R168" s="10"/>
      <c r="S168" s="10"/>
      <c r="T168" s="10"/>
      <c r="U168" s="10"/>
      <c r="V168" s="10"/>
      <c r="W168" s="10"/>
    </row>
    <row r="169" spans="16:23" x14ac:dyDescent="0.2">
      <c r="P169" s="10"/>
      <c r="Q169" s="10"/>
      <c r="R169" s="10"/>
      <c r="S169" s="10"/>
      <c r="T169" s="10"/>
      <c r="U169" s="10"/>
      <c r="V169" s="10"/>
      <c r="W169" s="10"/>
    </row>
    <row r="170" spans="16:23" x14ac:dyDescent="0.2">
      <c r="P170" s="10"/>
      <c r="Q170" s="10"/>
      <c r="R170" s="10"/>
      <c r="S170" s="10"/>
      <c r="T170" s="10"/>
      <c r="U170" s="10"/>
      <c r="V170" s="10"/>
      <c r="W170" s="10"/>
    </row>
    <row r="171" spans="16:23" x14ac:dyDescent="0.2">
      <c r="P171" s="10"/>
      <c r="Q171" s="10"/>
      <c r="R171" s="10"/>
      <c r="S171" s="10"/>
      <c r="T171" s="10"/>
      <c r="U171" s="10"/>
      <c r="V171" s="10"/>
      <c r="W171" s="10"/>
    </row>
    <row r="172" spans="16:23" x14ac:dyDescent="0.2">
      <c r="P172" s="10"/>
      <c r="Q172" s="10"/>
      <c r="R172" s="10"/>
      <c r="S172" s="10"/>
      <c r="T172" s="10"/>
      <c r="U172" s="10"/>
      <c r="V172" s="10"/>
      <c r="W172" s="10"/>
    </row>
    <row r="173" spans="16:23" x14ac:dyDescent="0.2">
      <c r="P173" s="10"/>
      <c r="Q173" s="10"/>
      <c r="R173" s="10"/>
      <c r="S173" s="10"/>
      <c r="T173" s="10"/>
      <c r="U173" s="10"/>
      <c r="V173" s="10"/>
      <c r="W173" s="10"/>
    </row>
    <row r="174" spans="16:23" x14ac:dyDescent="0.2">
      <c r="P174" s="10"/>
      <c r="Q174" s="10"/>
      <c r="R174" s="10"/>
      <c r="S174" s="10"/>
      <c r="T174" s="10"/>
      <c r="U174" s="10"/>
      <c r="V174" s="10"/>
      <c r="W174" s="10"/>
    </row>
    <row r="175" spans="16:23" x14ac:dyDescent="0.2">
      <c r="P175" s="10"/>
      <c r="Q175" s="10"/>
      <c r="R175" s="10"/>
      <c r="S175" s="10"/>
      <c r="T175" s="10"/>
      <c r="U175" s="10"/>
      <c r="V175" s="10"/>
      <c r="W175" s="10"/>
    </row>
    <row r="176" spans="16:23" x14ac:dyDescent="0.2">
      <c r="P176" s="10"/>
      <c r="Q176" s="10"/>
      <c r="R176" s="10"/>
      <c r="S176" s="10"/>
      <c r="T176" s="10"/>
      <c r="U176" s="10"/>
      <c r="V176" s="10"/>
      <c r="W176" s="10"/>
    </row>
    <row r="177" spans="16:23" x14ac:dyDescent="0.2">
      <c r="P177" s="10"/>
      <c r="Q177" s="10"/>
      <c r="R177" s="10"/>
      <c r="S177" s="10"/>
      <c r="T177" s="10"/>
      <c r="U177" s="10"/>
      <c r="V177" s="10"/>
      <c r="W177" s="10"/>
    </row>
    <row r="178" spans="16:23" x14ac:dyDescent="0.2">
      <c r="P178" s="10"/>
      <c r="Q178" s="10"/>
      <c r="R178" s="10"/>
      <c r="S178" s="10"/>
      <c r="T178" s="10"/>
      <c r="U178" s="10"/>
      <c r="V178" s="10"/>
      <c r="W178" s="10"/>
    </row>
    <row r="179" spans="16:23" x14ac:dyDescent="0.2">
      <c r="P179" s="10"/>
      <c r="Q179" s="10"/>
      <c r="R179" s="10"/>
      <c r="S179" s="10"/>
      <c r="T179" s="10"/>
      <c r="U179" s="10"/>
      <c r="V179" s="10"/>
      <c r="W179" s="10"/>
    </row>
    <row r="180" spans="16:23" x14ac:dyDescent="0.2">
      <c r="P180" s="10"/>
      <c r="Q180" s="10"/>
      <c r="R180" s="10"/>
      <c r="S180" s="10"/>
      <c r="T180" s="10"/>
      <c r="U180" s="10"/>
      <c r="V180" s="10"/>
      <c r="W180" s="10"/>
    </row>
    <row r="181" spans="16:23" x14ac:dyDescent="0.2">
      <c r="P181" s="10"/>
      <c r="Q181" s="10"/>
      <c r="R181" s="10"/>
      <c r="S181" s="10"/>
      <c r="T181" s="10"/>
      <c r="U181" s="10"/>
      <c r="V181" s="10"/>
      <c r="W181" s="10"/>
    </row>
    <row r="182" spans="16:23" x14ac:dyDescent="0.2">
      <c r="P182" s="10"/>
      <c r="Q182" s="10"/>
      <c r="R182" s="10"/>
      <c r="S182" s="10"/>
      <c r="T182" s="10"/>
      <c r="U182" s="10"/>
      <c r="V182" s="10"/>
      <c r="W182" s="10"/>
    </row>
    <row r="183" spans="16:23" x14ac:dyDescent="0.2">
      <c r="P183" s="10"/>
      <c r="Q183" s="10"/>
      <c r="R183" s="10"/>
      <c r="S183" s="10"/>
      <c r="T183" s="10"/>
      <c r="U183" s="10"/>
      <c r="V183" s="10"/>
      <c r="W183" s="10"/>
    </row>
    <row r="184" spans="16:23" x14ac:dyDescent="0.2">
      <c r="P184" s="10"/>
      <c r="Q184" s="10"/>
      <c r="R184" s="10"/>
      <c r="S184" s="10"/>
      <c r="T184" s="10"/>
      <c r="U184" s="10"/>
      <c r="V184" s="10"/>
      <c r="W184" s="10"/>
    </row>
    <row r="185" spans="16:23" x14ac:dyDescent="0.2">
      <c r="P185" s="10"/>
      <c r="Q185" s="10"/>
      <c r="R185" s="10"/>
      <c r="S185" s="10"/>
      <c r="T185" s="10"/>
      <c r="U185" s="10"/>
      <c r="V185" s="10"/>
      <c r="W185" s="10"/>
    </row>
    <row r="186" spans="16:23" x14ac:dyDescent="0.2">
      <c r="P186" s="10"/>
      <c r="Q186" s="10"/>
      <c r="R186" s="10"/>
      <c r="S186" s="10"/>
      <c r="T186" s="10"/>
      <c r="U186" s="10"/>
      <c r="V186" s="10"/>
      <c r="W186" s="10"/>
    </row>
    <row r="187" spans="16:23" x14ac:dyDescent="0.2">
      <c r="P187" s="10"/>
      <c r="Q187" s="10"/>
      <c r="R187" s="10"/>
      <c r="S187" s="10"/>
      <c r="T187" s="10"/>
      <c r="U187" s="10"/>
      <c r="V187" s="10"/>
      <c r="W187" s="10"/>
    </row>
    <row r="188" spans="16:23" x14ac:dyDescent="0.2">
      <c r="P188" s="10"/>
      <c r="Q188" s="10"/>
      <c r="R188" s="10"/>
      <c r="S188" s="10"/>
      <c r="T188" s="10"/>
      <c r="U188" s="10"/>
      <c r="V188" s="10"/>
      <c r="W188" s="10"/>
    </row>
    <row r="189" spans="16:23" x14ac:dyDescent="0.2">
      <c r="P189" s="10"/>
      <c r="Q189" s="10"/>
      <c r="R189" s="10"/>
      <c r="S189" s="10"/>
      <c r="T189" s="10"/>
      <c r="U189" s="10"/>
      <c r="V189" s="10"/>
      <c r="W189" s="10"/>
    </row>
    <row r="190" spans="16:23" x14ac:dyDescent="0.2">
      <c r="P190" s="10"/>
      <c r="Q190" s="10"/>
      <c r="R190" s="10"/>
      <c r="S190" s="10"/>
      <c r="T190" s="10"/>
      <c r="U190" s="10"/>
      <c r="V190" s="10"/>
      <c r="W190" s="10"/>
    </row>
    <row r="191" spans="16:23" x14ac:dyDescent="0.2">
      <c r="P191" s="10"/>
      <c r="Q191" s="10"/>
      <c r="R191" s="10"/>
      <c r="S191" s="10"/>
      <c r="T191" s="10"/>
      <c r="U191" s="10"/>
      <c r="V191" s="10"/>
      <c r="W191" s="10"/>
    </row>
    <row r="192" spans="16:23" x14ac:dyDescent="0.2">
      <c r="P192" s="10"/>
      <c r="Q192" s="10"/>
      <c r="R192" s="10"/>
      <c r="S192" s="10"/>
      <c r="T192" s="10"/>
      <c r="U192" s="10"/>
      <c r="V192" s="10"/>
      <c r="W192" s="10"/>
    </row>
    <row r="193" spans="16:23" x14ac:dyDescent="0.2">
      <c r="P193" s="10"/>
      <c r="Q193" s="10"/>
      <c r="R193" s="10"/>
      <c r="S193" s="10"/>
      <c r="T193" s="10"/>
      <c r="U193" s="10"/>
      <c r="V193" s="10"/>
      <c r="W193" s="10"/>
    </row>
    <row r="194" spans="16:23" x14ac:dyDescent="0.2">
      <c r="P194" s="10"/>
      <c r="Q194" s="10"/>
      <c r="R194" s="10"/>
      <c r="S194" s="10"/>
      <c r="T194" s="10"/>
      <c r="U194" s="10"/>
      <c r="V194" s="10"/>
      <c r="W194" s="10"/>
    </row>
    <row r="296" spans="1:16" x14ac:dyDescent="0.2">
      <c r="J296" s="3">
        <f>E10/10</f>
        <v>-7.9999999999999988E-2</v>
      </c>
    </row>
    <row r="300" spans="1:16" x14ac:dyDescent="0.2">
      <c r="A300" s="4"/>
      <c r="C300" s="24">
        <f>C301-90</f>
        <v>37</v>
      </c>
      <c r="D300" s="23">
        <f>PI()*C300/180</f>
        <v>0.64577182323790194</v>
      </c>
      <c r="E300" s="23">
        <f>F300/10</f>
        <v>3.8</v>
      </c>
      <c r="F300" s="24">
        <v>38</v>
      </c>
      <c r="G300" s="23"/>
      <c r="H300" s="23">
        <f>ASIN(E304/I300)</f>
        <v>0.38909570297138169</v>
      </c>
      <c r="I300" s="23">
        <v>8</v>
      </c>
      <c r="J300" s="24"/>
      <c r="K300" s="23">
        <v>22</v>
      </c>
      <c r="L300" s="23">
        <f>K300/10</f>
        <v>2.2000000000000002</v>
      </c>
      <c r="M300" s="25"/>
      <c r="N300" s="25"/>
      <c r="O300" s="25"/>
      <c r="P300" s="25"/>
    </row>
    <row r="301" spans="1:16" x14ac:dyDescent="0.2">
      <c r="A301" s="4"/>
      <c r="C301" s="24">
        <v>127</v>
      </c>
      <c r="D301" s="23"/>
      <c r="E301" s="23"/>
      <c r="F301" s="24"/>
      <c r="G301" s="23"/>
      <c r="H301" s="23"/>
      <c r="I301" s="23"/>
      <c r="J301" s="24"/>
      <c r="K301" s="23"/>
      <c r="L301" s="23"/>
      <c r="M301" s="25"/>
      <c r="N301" s="25"/>
      <c r="O301" s="25"/>
      <c r="P301" s="25"/>
    </row>
    <row r="302" spans="1:16" x14ac:dyDescent="0.2">
      <c r="A302" s="4"/>
      <c r="C302" s="24" t="s">
        <v>0</v>
      </c>
      <c r="D302" s="23">
        <v>0</v>
      </c>
      <c r="E302" s="23">
        <f>E304</f>
        <v>3.0348149381797125</v>
      </c>
      <c r="F302" s="24"/>
      <c r="G302" s="23"/>
      <c r="H302" s="23" t="s">
        <v>3</v>
      </c>
      <c r="I302" s="23">
        <v>0</v>
      </c>
      <c r="J302" s="24">
        <f>I300*COS(H300)</f>
        <v>7.4020198791276739</v>
      </c>
      <c r="K302" s="23"/>
      <c r="L302" s="23"/>
      <c r="M302" s="25" t="s">
        <v>20</v>
      </c>
      <c r="N302" s="25"/>
      <c r="O302" s="25"/>
      <c r="P302" s="25"/>
    </row>
    <row r="303" spans="1:16" x14ac:dyDescent="0.2">
      <c r="A303" s="4"/>
      <c r="C303" s="24"/>
      <c r="D303" s="23">
        <v>0</v>
      </c>
      <c r="E303" s="23">
        <f>E307</f>
        <v>-2.2868970879777835</v>
      </c>
      <c r="F303" s="24"/>
      <c r="G303" s="23"/>
      <c r="H303" s="23"/>
      <c r="I303" s="23">
        <v>0</v>
      </c>
      <c r="J303" s="24">
        <f>I300*SIN(H300)</f>
        <v>3.0348149381797129</v>
      </c>
      <c r="K303" s="23"/>
      <c r="L303" s="23"/>
      <c r="M303" s="25" t="s">
        <v>6</v>
      </c>
      <c r="N303" s="25">
        <v>0</v>
      </c>
      <c r="O303" s="25">
        <f>J308</f>
        <v>4.7151227911498896</v>
      </c>
      <c r="P303" s="25"/>
    </row>
    <row r="304" spans="1:16" x14ac:dyDescent="0.2">
      <c r="A304" s="4"/>
      <c r="C304" s="24" t="s">
        <v>1</v>
      </c>
      <c r="D304" s="23">
        <v>0</v>
      </c>
      <c r="E304" s="23">
        <f>E300*COS(D300)</f>
        <v>3.0348149381797125</v>
      </c>
      <c r="F304" s="24"/>
      <c r="G304" s="23"/>
      <c r="H304" s="23" t="s">
        <v>4</v>
      </c>
      <c r="I304" s="23">
        <v>0</v>
      </c>
      <c r="J304" s="24">
        <f>J302+E307</f>
        <v>5.11512279114989</v>
      </c>
      <c r="K304" s="23"/>
      <c r="L304" s="23"/>
      <c r="M304" s="25" t="s">
        <v>10</v>
      </c>
      <c r="N304" s="25">
        <v>0</v>
      </c>
      <c r="O304" s="25">
        <f>J309</f>
        <v>-0.6928203230275507</v>
      </c>
      <c r="P304" s="25"/>
    </row>
    <row r="305" spans="1:16" x14ac:dyDescent="0.2">
      <c r="A305" s="4"/>
      <c r="C305" s="24"/>
      <c r="D305" s="23">
        <v>0</v>
      </c>
      <c r="E305" s="23">
        <v>0</v>
      </c>
      <c r="F305" s="24"/>
      <c r="G305" s="23"/>
      <c r="H305" s="23"/>
      <c r="I305" s="23">
        <v>0</v>
      </c>
      <c r="J305" s="24">
        <v>0</v>
      </c>
      <c r="K305" s="23"/>
      <c r="L305" s="23"/>
      <c r="M305" s="25"/>
      <c r="N305" s="25"/>
      <c r="O305" s="25"/>
      <c r="P305" s="25"/>
    </row>
    <row r="306" spans="1:16" x14ac:dyDescent="0.2">
      <c r="A306" s="4"/>
      <c r="C306" s="24" t="s">
        <v>2</v>
      </c>
      <c r="D306" s="23">
        <v>0</v>
      </c>
      <c r="E306" s="23">
        <v>0</v>
      </c>
      <c r="F306" s="24"/>
      <c r="G306" s="23"/>
      <c r="H306" s="23">
        <v>2</v>
      </c>
      <c r="I306" s="23" t="s">
        <v>8</v>
      </c>
      <c r="J306" s="24"/>
      <c r="K306" s="23" t="s">
        <v>9</v>
      </c>
      <c r="L306" s="23"/>
      <c r="M306" s="25"/>
      <c r="N306" s="25"/>
      <c r="O306" s="25"/>
      <c r="P306" s="25"/>
    </row>
    <row r="307" spans="1:16" x14ac:dyDescent="0.2">
      <c r="A307" s="4"/>
      <c r="C307" s="24"/>
      <c r="D307" s="23">
        <v>0</v>
      </c>
      <c r="E307" s="23">
        <f>-E300*SIN(D300)</f>
        <v>-2.2868970879777835</v>
      </c>
      <c r="F307" s="24"/>
      <c r="G307" s="23"/>
      <c r="H307" s="23" t="s">
        <v>7</v>
      </c>
      <c r="I307" s="23">
        <f>H306*30</f>
        <v>60</v>
      </c>
      <c r="J307" s="24">
        <f>PI()*I307/180</f>
        <v>1.0471975511965976</v>
      </c>
      <c r="K307" s="23">
        <f>L300-3</f>
        <v>-0.79999999999999982</v>
      </c>
      <c r="L307" s="23"/>
      <c r="M307" s="25"/>
      <c r="N307" s="25"/>
      <c r="O307" s="25"/>
      <c r="P307" s="25"/>
    </row>
    <row r="308" spans="1:16" x14ac:dyDescent="0.2">
      <c r="A308" s="4"/>
      <c r="C308" s="24"/>
      <c r="D308" s="23"/>
      <c r="E308" s="23"/>
      <c r="F308" s="24"/>
      <c r="G308" s="23"/>
      <c r="H308" s="23" t="s">
        <v>6</v>
      </c>
      <c r="I308" s="23">
        <f>J304</f>
        <v>5.11512279114989</v>
      </c>
      <c r="J308" s="24">
        <f>I308+K307*COS(J307)</f>
        <v>4.7151227911498896</v>
      </c>
      <c r="K308" s="23"/>
      <c r="L308" s="23"/>
      <c r="M308" s="25" t="s">
        <v>11</v>
      </c>
      <c r="N308" s="25">
        <f>J311-I311</f>
        <v>2.6868970879777843</v>
      </c>
      <c r="O308" s="25" t="s">
        <v>13</v>
      </c>
      <c r="P308" s="25">
        <f>N308/N309</f>
        <v>0.72080471926525957</v>
      </c>
    </row>
    <row r="309" spans="1:16" x14ac:dyDescent="0.2">
      <c r="A309" s="5"/>
      <c r="C309" s="23" t="s">
        <v>17</v>
      </c>
      <c r="D309" s="24"/>
      <c r="E309" s="23"/>
      <c r="F309" s="24" t="s">
        <v>18</v>
      </c>
      <c r="G309" s="23" t="s">
        <v>19</v>
      </c>
      <c r="H309" s="23" t="s">
        <v>10</v>
      </c>
      <c r="I309" s="23">
        <v>0</v>
      </c>
      <c r="J309" s="24">
        <f>K307*SIN(J307)</f>
        <v>-0.6928203230275507</v>
      </c>
      <c r="K309" s="23"/>
      <c r="L309" s="23"/>
      <c r="M309" s="25" t="s">
        <v>12</v>
      </c>
      <c r="N309" s="25">
        <f>J312-I312</f>
        <v>3.7276352612072636</v>
      </c>
      <c r="O309" s="25"/>
      <c r="P309" s="25">
        <f>ATAN(P308)</f>
        <v>0.6245528292140794</v>
      </c>
    </row>
    <row r="310" spans="1:16" x14ac:dyDescent="0.2">
      <c r="A310" s="5">
        <v>0</v>
      </c>
      <c r="B310" s="1">
        <f>PI()*A310/180</f>
        <v>0</v>
      </c>
      <c r="C310" s="1">
        <f>$J$304*SIN(B310)</f>
        <v>0</v>
      </c>
      <c r="D310" s="2">
        <f>A310+$C$10</f>
        <v>60</v>
      </c>
      <c r="E310" s="1">
        <f>PI()*D310/180</f>
        <v>1.0471975511965976</v>
      </c>
      <c r="F310" s="2">
        <f>$E$10*SIN(E310)</f>
        <v>-0.6928203230275507</v>
      </c>
      <c r="G310" s="1">
        <f>C310+F310</f>
        <v>-0.6928203230275507</v>
      </c>
      <c r="H310" s="1" t="s">
        <v>5</v>
      </c>
      <c r="M310" s="3"/>
      <c r="N310" s="3"/>
      <c r="O310" s="3"/>
      <c r="P310" s="3"/>
    </row>
    <row r="311" spans="1:16" x14ac:dyDescent="0.2">
      <c r="A311" s="5">
        <v>10</v>
      </c>
      <c r="B311" s="1">
        <f t="shared" ref="B311:B346" si="0">PI()*A311/180</f>
        <v>0.17453292519943295</v>
      </c>
      <c r="C311" s="1">
        <f>$J$304*SIN(B311)</f>
        <v>0.8882317512257607</v>
      </c>
      <c r="D311" s="2">
        <f>A311+$C$10</f>
        <v>70</v>
      </c>
      <c r="E311" s="1">
        <f t="shared" ref="E311:E346" si="1">PI()*D311/180</f>
        <v>1.2217304763960306</v>
      </c>
      <c r="F311" s="2">
        <f>$E$10*SIN(E311)</f>
        <v>-0.7517540966287265</v>
      </c>
      <c r="G311" s="1">
        <f t="shared" ref="G311:G346" si="2">C311+F311</f>
        <v>0.1364776545970342</v>
      </c>
      <c r="H311" s="1" t="s">
        <v>6</v>
      </c>
      <c r="I311" s="1">
        <f>J308</f>
        <v>4.7151227911498896</v>
      </c>
      <c r="J311" s="2">
        <f>J302</f>
        <v>7.4020198791276739</v>
      </c>
      <c r="M311" s="3"/>
      <c r="N311" s="3"/>
      <c r="O311" s="3"/>
      <c r="P311" s="3"/>
    </row>
    <row r="312" spans="1:16" x14ac:dyDescent="0.2">
      <c r="A312" s="5">
        <v>20</v>
      </c>
      <c r="B312" s="1">
        <f t="shared" si="0"/>
        <v>0.3490658503988659</v>
      </c>
      <c r="C312" s="1">
        <f>$J$304*SIN(B312)</f>
        <v>1.74947503015748</v>
      </c>
      <c r="D312" s="2">
        <f>A312+$C$10</f>
        <v>80</v>
      </c>
      <c r="E312" s="1">
        <f t="shared" si="1"/>
        <v>1.3962634015954636</v>
      </c>
      <c r="F312" s="2">
        <f>$E$10*SIN(E312)</f>
        <v>-0.78784620240976622</v>
      </c>
      <c r="G312" s="1">
        <f t="shared" si="2"/>
        <v>0.96162882774771374</v>
      </c>
      <c r="H312" s="1" t="s">
        <v>10</v>
      </c>
      <c r="I312" s="1">
        <f>J309</f>
        <v>-0.6928203230275507</v>
      </c>
      <c r="J312" s="2">
        <f>J303</f>
        <v>3.0348149381797129</v>
      </c>
      <c r="M312" s="3" t="s">
        <v>14</v>
      </c>
      <c r="N312" s="3"/>
      <c r="O312" s="3"/>
      <c r="P312" s="3"/>
    </row>
    <row r="313" spans="1:16" x14ac:dyDescent="0.2">
      <c r="A313" s="5">
        <v>30</v>
      </c>
      <c r="B313" s="1">
        <f t="shared" si="0"/>
        <v>0.52359877559829882</v>
      </c>
      <c r="C313" s="1">
        <f>$J$304*SIN(B313)</f>
        <v>2.5575613955749446</v>
      </c>
      <c r="D313" s="2">
        <f>A313+$C$10</f>
        <v>90</v>
      </c>
      <c r="E313" s="1">
        <f t="shared" si="1"/>
        <v>1.5707963267948966</v>
      </c>
      <c r="F313" s="2">
        <f>$E$10*SIN(E313)</f>
        <v>-0.79999999999999982</v>
      </c>
      <c r="G313" s="1">
        <f t="shared" si="2"/>
        <v>1.7575613955749447</v>
      </c>
      <c r="M313" s="3" t="s">
        <v>6</v>
      </c>
      <c r="N313" s="3">
        <v>0</v>
      </c>
      <c r="O313" s="3">
        <f>J303-J309</f>
        <v>3.7276352612072636</v>
      </c>
      <c r="P313" s="3"/>
    </row>
    <row r="314" spans="1:16" x14ac:dyDescent="0.2">
      <c r="A314" s="5">
        <v>40</v>
      </c>
      <c r="B314" s="1">
        <f t="shared" si="0"/>
        <v>0.69813170079773179</v>
      </c>
      <c r="C314" s="1">
        <f>$J$304*SIN(B314)</f>
        <v>3.2879375521763765</v>
      </c>
      <c r="D314" s="2">
        <f>A314+$C$10</f>
        <v>100</v>
      </c>
      <c r="E314" s="1">
        <f t="shared" si="1"/>
        <v>1.7453292519943295</v>
      </c>
      <c r="F314" s="2">
        <f>$E$10*SIN(E314)</f>
        <v>-0.78784620240976622</v>
      </c>
      <c r="G314" s="1">
        <f t="shared" si="2"/>
        <v>2.5000913497666102</v>
      </c>
      <c r="M314" s="3" t="s">
        <v>10</v>
      </c>
      <c r="N314" s="3">
        <v>0</v>
      </c>
      <c r="O314" s="3">
        <v>0</v>
      </c>
      <c r="P314" s="3"/>
    </row>
    <row r="315" spans="1:16" x14ac:dyDescent="0.2">
      <c r="A315" s="5">
        <v>50</v>
      </c>
      <c r="B315" s="1">
        <f t="shared" si="0"/>
        <v>0.87266462599716477</v>
      </c>
      <c r="C315" s="1">
        <f>$J$304*SIN(B315)</f>
        <v>3.91841139003161</v>
      </c>
      <c r="D315" s="2">
        <f>A315+$C$10</f>
        <v>110</v>
      </c>
      <c r="E315" s="1">
        <f t="shared" si="1"/>
        <v>1.9198621771937625</v>
      </c>
      <c r="F315" s="2">
        <f>$E$10*SIN(E315)</f>
        <v>-0.75175409662872661</v>
      </c>
      <c r="G315" s="1">
        <f t="shared" si="2"/>
        <v>3.1666572934028832</v>
      </c>
      <c r="M315" s="3" t="s">
        <v>15</v>
      </c>
      <c r="N315" s="3"/>
      <c r="O315" s="3"/>
      <c r="P315" s="3"/>
    </row>
    <row r="316" spans="1:16" x14ac:dyDescent="0.2">
      <c r="A316" s="5">
        <v>60</v>
      </c>
      <c r="B316" s="1">
        <f t="shared" si="0"/>
        <v>1.0471975511965976</v>
      </c>
      <c r="C316" s="1">
        <f>$J$304*SIN(B316)</f>
        <v>4.4298262806125681</v>
      </c>
      <c r="D316" s="2">
        <f>A316+$C$10</f>
        <v>120</v>
      </c>
      <c r="E316" s="1">
        <f t="shared" si="1"/>
        <v>2.0943951023931953</v>
      </c>
      <c r="F316" s="2">
        <f>$E$10*SIN(E316)</f>
        <v>-0.69282032302755081</v>
      </c>
      <c r="G316" s="1">
        <f t="shared" si="2"/>
        <v>3.7370059575850174</v>
      </c>
      <c r="M316" s="3" t="s">
        <v>6</v>
      </c>
      <c r="N316" s="3">
        <v>0</v>
      </c>
      <c r="O316" s="3">
        <v>0</v>
      </c>
      <c r="P316" s="3"/>
    </row>
    <row r="317" spans="1:16" x14ac:dyDescent="0.2">
      <c r="A317" s="5">
        <v>70</v>
      </c>
      <c r="B317" s="1">
        <f t="shared" si="0"/>
        <v>1.2217304763960306</v>
      </c>
      <c r="C317" s="1">
        <f>$J$304*SIN(B317)</f>
        <v>4.8066431412573705</v>
      </c>
      <c r="D317" s="2">
        <f>A317+$C$10</f>
        <v>130</v>
      </c>
      <c r="E317" s="1">
        <f t="shared" si="1"/>
        <v>2.2689280275926285</v>
      </c>
      <c r="F317" s="2">
        <f>$E$10*SIN(E317)</f>
        <v>-0.61283555449518223</v>
      </c>
      <c r="G317" s="1">
        <f t="shared" si="2"/>
        <v>4.1938075867621887</v>
      </c>
      <c r="M317" s="3" t="s">
        <v>10</v>
      </c>
      <c r="N317" s="3">
        <v>0</v>
      </c>
      <c r="O317" s="3">
        <f>-(J302-J308)</f>
        <v>-2.6868970879777843</v>
      </c>
      <c r="P317" s="3"/>
    </row>
    <row r="318" spans="1:16" x14ac:dyDescent="0.2">
      <c r="A318" s="5">
        <v>80</v>
      </c>
      <c r="B318" s="1">
        <f t="shared" si="0"/>
        <v>1.3962634015954636</v>
      </c>
      <c r="C318" s="1">
        <f>$J$304*SIN(B318)</f>
        <v>5.0374125823338574</v>
      </c>
      <c r="D318" s="2">
        <f>A318+$C$10</f>
        <v>140</v>
      </c>
      <c r="E318" s="1">
        <f t="shared" si="1"/>
        <v>2.4434609527920612</v>
      </c>
      <c r="F318" s="2">
        <f>$E$10*SIN(E318)</f>
        <v>-0.51423008774923151</v>
      </c>
      <c r="G318" s="1">
        <f t="shared" si="2"/>
        <v>4.523182494584626</v>
      </c>
      <c r="M318" s="3" t="s">
        <v>16</v>
      </c>
      <c r="N318" s="3"/>
      <c r="O318" s="3"/>
      <c r="P318" s="3"/>
    </row>
    <row r="319" spans="1:16" x14ac:dyDescent="0.2">
      <c r="A319" s="5">
        <v>90</v>
      </c>
      <c r="B319" s="1">
        <f t="shared" si="0"/>
        <v>1.5707963267948966</v>
      </c>
      <c r="C319" s="1">
        <f>$J$304*SIN(B319)</f>
        <v>5.11512279114989</v>
      </c>
      <c r="D319" s="2">
        <f>A319+$C$10</f>
        <v>150</v>
      </c>
      <c r="E319" s="1">
        <f t="shared" si="1"/>
        <v>2.6179938779914944</v>
      </c>
      <c r="F319" s="2">
        <f>$E$10*SIN(E319)</f>
        <v>-0.39999999999999986</v>
      </c>
      <c r="G319" s="1">
        <f t="shared" si="2"/>
        <v>4.7151227911498905</v>
      </c>
      <c r="M319" s="3" t="s">
        <v>6</v>
      </c>
      <c r="N319" s="3">
        <v>0</v>
      </c>
      <c r="O319" s="3">
        <f>O313</f>
        <v>3.7276352612072636</v>
      </c>
      <c r="P319" s="3"/>
    </row>
    <row r="320" spans="1:16" x14ac:dyDescent="0.2">
      <c r="A320" s="5">
        <v>100</v>
      </c>
      <c r="B320" s="1">
        <f t="shared" si="0"/>
        <v>1.7453292519943295</v>
      </c>
      <c r="C320" s="1">
        <f>$J$304*SIN(B320)</f>
        <v>5.0374125823338574</v>
      </c>
      <c r="D320" s="2">
        <f>A320+$C$10</f>
        <v>160</v>
      </c>
      <c r="E320" s="1">
        <f t="shared" si="1"/>
        <v>2.7925268031909272</v>
      </c>
      <c r="F320" s="2">
        <f>$E$10*SIN(E320)</f>
        <v>-0.27361611466053504</v>
      </c>
      <c r="G320" s="1">
        <f t="shared" si="2"/>
        <v>4.7637964676733224</v>
      </c>
      <c r="M320" s="3" t="s">
        <v>10</v>
      </c>
      <c r="N320" s="3">
        <v>0</v>
      </c>
      <c r="O320" s="3">
        <f>O317</f>
        <v>-2.6868970879777843</v>
      </c>
      <c r="P320" s="3"/>
    </row>
    <row r="321" spans="1:16" x14ac:dyDescent="0.2">
      <c r="A321" s="5">
        <v>110</v>
      </c>
      <c r="B321" s="1">
        <f t="shared" si="0"/>
        <v>1.9198621771937625</v>
      </c>
      <c r="C321" s="1">
        <f>$J$304*SIN(B321)</f>
        <v>4.8066431412573714</v>
      </c>
      <c r="D321" s="2">
        <f>A321+$C$10</f>
        <v>170</v>
      </c>
      <c r="E321" s="1">
        <f t="shared" si="1"/>
        <v>2.9670597283903604</v>
      </c>
      <c r="F321" s="2">
        <f>$E$10*SIN(E321)</f>
        <v>-0.13891854213354418</v>
      </c>
      <c r="G321" s="1">
        <f t="shared" si="2"/>
        <v>4.6677245991238268</v>
      </c>
      <c r="M321" s="3"/>
      <c r="N321" s="3"/>
      <c r="O321" s="3"/>
      <c r="P321" s="3"/>
    </row>
    <row r="322" spans="1:16" x14ac:dyDescent="0.2">
      <c r="A322" s="5">
        <v>120</v>
      </c>
      <c r="B322" s="4">
        <f t="shared" si="0"/>
        <v>2.0943951023931953</v>
      </c>
      <c r="C322" s="4">
        <f>$J$304*SIN(B322)</f>
        <v>4.429826280612569</v>
      </c>
      <c r="D322" s="5">
        <f>A322+$C$10</f>
        <v>180</v>
      </c>
      <c r="E322" s="4">
        <f t="shared" si="1"/>
        <v>3.1415926535897931</v>
      </c>
      <c r="F322" s="5">
        <f>$E$10*SIN(E322)</f>
        <v>-9.8011876392689576E-17</v>
      </c>
      <c r="G322" s="4">
        <f t="shared" si="2"/>
        <v>4.429826280612569</v>
      </c>
      <c r="H322" s="4"/>
      <c r="I322" s="4"/>
      <c r="J322" s="5"/>
      <c r="K322" s="3"/>
      <c r="L322" s="3"/>
      <c r="M322" s="3"/>
      <c r="N322" s="3"/>
      <c r="O322" s="3"/>
      <c r="P322" s="3"/>
    </row>
    <row r="323" spans="1:16" x14ac:dyDescent="0.2">
      <c r="A323" s="5">
        <v>130</v>
      </c>
      <c r="B323" s="4">
        <f t="shared" si="0"/>
        <v>2.2689280275926285</v>
      </c>
      <c r="C323" s="4">
        <f>$J$304*SIN(B323)</f>
        <v>3.91841139003161</v>
      </c>
      <c r="D323" s="5">
        <f>A323+$C$10</f>
        <v>190</v>
      </c>
      <c r="E323" s="4">
        <f t="shared" si="1"/>
        <v>3.3161255787892263</v>
      </c>
      <c r="F323" s="5">
        <f>$E$10*SIN(E323)</f>
        <v>0.13891854213354435</v>
      </c>
      <c r="G323" s="4">
        <f t="shared" si="2"/>
        <v>4.0573299321651541</v>
      </c>
      <c r="H323" s="4"/>
      <c r="I323" s="4"/>
      <c r="J323" s="5"/>
      <c r="K323" s="3"/>
      <c r="L323" s="3"/>
      <c r="M323" s="3"/>
      <c r="N323" s="3"/>
      <c r="O323" s="3"/>
      <c r="P323" s="3"/>
    </row>
    <row r="324" spans="1:16" x14ac:dyDescent="0.2">
      <c r="A324" s="5">
        <v>140</v>
      </c>
      <c r="B324" s="4">
        <f t="shared" si="0"/>
        <v>2.4434609527920612</v>
      </c>
      <c r="C324" s="4">
        <f>$J$304*SIN(B324)</f>
        <v>3.2879375521763778</v>
      </c>
      <c r="D324" s="5">
        <f>A324+$C$10</f>
        <v>200</v>
      </c>
      <c r="E324" s="4">
        <f t="shared" si="1"/>
        <v>3.4906585039886591</v>
      </c>
      <c r="F324" s="5">
        <f>$E$10*SIN(E324)</f>
        <v>0.27361611466053487</v>
      </c>
      <c r="G324" s="4">
        <f t="shared" si="2"/>
        <v>3.5615536668369128</v>
      </c>
      <c r="H324" s="4"/>
      <c r="I324" s="4"/>
      <c r="J324" s="5"/>
      <c r="K324" s="3"/>
      <c r="L324" s="3"/>
      <c r="M324" s="3"/>
      <c r="N324" s="3"/>
      <c r="O324" s="3"/>
      <c r="P324" s="3"/>
    </row>
    <row r="325" spans="1:16" x14ac:dyDescent="0.2">
      <c r="A325" s="5">
        <v>150</v>
      </c>
      <c r="B325" s="4">
        <f t="shared" si="0"/>
        <v>2.6179938779914944</v>
      </c>
      <c r="C325" s="4">
        <f>$J$304*SIN(B325)</f>
        <v>2.5575613955749446</v>
      </c>
      <c r="D325" s="5">
        <f>A325+$C$10</f>
        <v>210</v>
      </c>
      <c r="E325" s="4">
        <f t="shared" si="1"/>
        <v>3.6651914291880923</v>
      </c>
      <c r="F325" s="5">
        <f>$E$10*SIN(E325)</f>
        <v>0.4</v>
      </c>
      <c r="G325" s="4">
        <f t="shared" si="2"/>
        <v>2.9575613955749445</v>
      </c>
      <c r="H325" s="4"/>
      <c r="I325" s="4"/>
      <c r="J325" s="5"/>
      <c r="K325" s="3"/>
      <c r="L325" s="3"/>
      <c r="M325" s="3"/>
      <c r="N325" s="3"/>
      <c r="O325" s="3"/>
      <c r="P325" s="3"/>
    </row>
    <row r="326" spans="1:16" x14ac:dyDescent="0.2">
      <c r="A326" s="5">
        <v>160</v>
      </c>
      <c r="B326" s="4">
        <f t="shared" si="0"/>
        <v>2.7925268031909272</v>
      </c>
      <c r="C326" s="4">
        <f>$J$304*SIN(B326)</f>
        <v>1.7494750301574808</v>
      </c>
      <c r="D326" s="5">
        <f>A326+$C$10</f>
        <v>220</v>
      </c>
      <c r="E326" s="4">
        <f t="shared" si="1"/>
        <v>3.839724354387525</v>
      </c>
      <c r="F326" s="5">
        <f>$E$10*SIN(E326)</f>
        <v>0.51423008774923129</v>
      </c>
      <c r="G326" s="4">
        <f t="shared" si="2"/>
        <v>2.2637051179067122</v>
      </c>
      <c r="H326" s="4"/>
      <c r="I326" s="4"/>
      <c r="J326" s="5"/>
      <c r="K326" s="3"/>
      <c r="L326" s="3"/>
      <c r="M326" s="3"/>
      <c r="N326" s="3"/>
      <c r="O326" s="3"/>
      <c r="P326" s="3"/>
    </row>
    <row r="327" spans="1:16" x14ac:dyDescent="0.2">
      <c r="A327" s="5">
        <v>170</v>
      </c>
      <c r="B327" s="4">
        <f t="shared" si="0"/>
        <v>2.9670597283903604</v>
      </c>
      <c r="C327" s="4">
        <f>$J$304*SIN(B327)</f>
        <v>0.88823175122576037</v>
      </c>
      <c r="D327" s="5">
        <f>A327+$C$10</f>
        <v>230</v>
      </c>
      <c r="E327" s="4">
        <f t="shared" si="1"/>
        <v>4.0142572795869578</v>
      </c>
      <c r="F327" s="5">
        <f>$E$10*SIN(E327)</f>
        <v>0.61283555449518223</v>
      </c>
      <c r="G327" s="4">
        <f t="shared" si="2"/>
        <v>1.5010673057209427</v>
      </c>
      <c r="H327" s="4"/>
      <c r="I327" s="4"/>
      <c r="J327" s="5"/>
      <c r="K327" s="3"/>
      <c r="L327" s="3"/>
      <c r="M327" s="3"/>
      <c r="N327" s="3"/>
      <c r="O327" s="3"/>
      <c r="P327" s="3"/>
    </row>
    <row r="328" spans="1:16" x14ac:dyDescent="0.2">
      <c r="A328" s="5">
        <v>180</v>
      </c>
      <c r="B328" s="4">
        <f t="shared" si="0"/>
        <v>3.1415926535897931</v>
      </c>
      <c r="C328" s="4">
        <f>$J$304*SIN(B328)</f>
        <v>6.2667847842451553E-16</v>
      </c>
      <c r="D328" s="5">
        <f>A328+$C$10</f>
        <v>240</v>
      </c>
      <c r="E328" s="4">
        <f t="shared" si="1"/>
        <v>4.1887902047863905</v>
      </c>
      <c r="F328" s="5">
        <f>$E$10*SIN(E328)</f>
        <v>0.69282032302755059</v>
      </c>
      <c r="G328" s="4">
        <f t="shared" si="2"/>
        <v>0.69282032302755125</v>
      </c>
      <c r="H328" s="4"/>
      <c r="I328" s="4"/>
      <c r="J328" s="5"/>
      <c r="K328" s="3"/>
      <c r="L328" s="3"/>
      <c r="M328" s="3"/>
      <c r="N328" s="3"/>
      <c r="O328" s="3"/>
      <c r="P328" s="3"/>
    </row>
    <row r="329" spans="1:16" x14ac:dyDescent="0.2">
      <c r="A329" s="6">
        <v>190</v>
      </c>
      <c r="B329" s="3">
        <f t="shared" si="0"/>
        <v>3.3161255787892263</v>
      </c>
      <c r="C329" s="3">
        <f>$J$304*SIN(B329)</f>
        <v>-0.88823175122576137</v>
      </c>
      <c r="D329" s="6">
        <f>A329+$C$10</f>
        <v>250</v>
      </c>
      <c r="E329" s="3">
        <f t="shared" si="1"/>
        <v>4.3633231299858233</v>
      </c>
      <c r="F329" s="6">
        <f>$E$10*SIN(E329)</f>
        <v>0.75175409662872639</v>
      </c>
      <c r="G329" s="3">
        <f t="shared" si="2"/>
        <v>-0.13647765459703498</v>
      </c>
      <c r="H329" s="3"/>
      <c r="I329" s="3"/>
      <c r="J329" s="6"/>
      <c r="K329" s="3"/>
      <c r="L329" s="3"/>
      <c r="M329" s="3"/>
      <c r="N329" s="3"/>
      <c r="O329" s="3"/>
      <c r="P329" s="3"/>
    </row>
    <row r="330" spans="1:16" x14ac:dyDescent="0.2">
      <c r="A330" s="6">
        <v>200</v>
      </c>
      <c r="B330" s="3">
        <f t="shared" si="0"/>
        <v>3.4906585039886591</v>
      </c>
      <c r="C330" s="3">
        <f>$J$304*SIN(B330)</f>
        <v>-1.7494750301574797</v>
      </c>
      <c r="D330" s="6">
        <f>A330+$C$10</f>
        <v>260</v>
      </c>
      <c r="E330" s="3">
        <f t="shared" si="1"/>
        <v>4.5378560551852569</v>
      </c>
      <c r="F330" s="6">
        <f>$E$10*SIN(E330)</f>
        <v>0.78784620240976622</v>
      </c>
      <c r="G330" s="3">
        <f t="shared" si="2"/>
        <v>-0.96162882774771352</v>
      </c>
      <c r="H330" s="3"/>
      <c r="I330" s="3"/>
      <c r="J330" s="6"/>
      <c r="K330" s="3"/>
      <c r="L330" s="3"/>
      <c r="M330" s="3"/>
      <c r="N330" s="3"/>
      <c r="O330" s="3"/>
      <c r="P330" s="3"/>
    </row>
    <row r="331" spans="1:16" x14ac:dyDescent="0.2">
      <c r="A331" s="6">
        <v>210</v>
      </c>
      <c r="B331" s="3">
        <f t="shared" si="0"/>
        <v>3.6651914291880923</v>
      </c>
      <c r="C331" s="3">
        <f>$J$304*SIN(B331)</f>
        <v>-2.5575613955749454</v>
      </c>
      <c r="D331" s="6">
        <f>A331+$C$10</f>
        <v>270</v>
      </c>
      <c r="E331" s="3">
        <f t="shared" si="1"/>
        <v>4.7123889803846897</v>
      </c>
      <c r="F331" s="6">
        <f>$E$10*SIN(E331)</f>
        <v>0.79999999999999982</v>
      </c>
      <c r="G331" s="3">
        <f t="shared" si="2"/>
        <v>-1.7575613955749456</v>
      </c>
      <c r="H331" s="3"/>
      <c r="I331" s="3"/>
      <c r="J331" s="6"/>
      <c r="K331" s="3"/>
      <c r="L331" s="3"/>
      <c r="M331" s="3"/>
      <c r="N331" s="3"/>
      <c r="O331" s="3"/>
      <c r="P331" s="3"/>
    </row>
    <row r="332" spans="1:16" x14ac:dyDescent="0.2">
      <c r="A332" s="6">
        <v>220</v>
      </c>
      <c r="B332" s="3">
        <f t="shared" si="0"/>
        <v>3.839724354387525</v>
      </c>
      <c r="C332" s="3">
        <f>$J$304*SIN(B332)</f>
        <v>-3.2879375521763765</v>
      </c>
      <c r="D332" s="6">
        <f>A332+$C$10</f>
        <v>280</v>
      </c>
      <c r="E332" s="3">
        <f t="shared" si="1"/>
        <v>4.8869219055841224</v>
      </c>
      <c r="F332" s="6">
        <f>$E$10*SIN(E332)</f>
        <v>0.78784620240976633</v>
      </c>
      <c r="G332" s="3">
        <f t="shared" si="2"/>
        <v>-2.5000913497666102</v>
      </c>
      <c r="H332" s="3"/>
      <c r="I332" s="3"/>
      <c r="J332" s="6"/>
      <c r="K332" s="3"/>
      <c r="L332" s="3"/>
      <c r="M332" s="3"/>
      <c r="N332" s="3"/>
      <c r="O332" s="3"/>
      <c r="P332" s="3"/>
    </row>
    <row r="333" spans="1:16" x14ac:dyDescent="0.2">
      <c r="A333" s="6">
        <v>230</v>
      </c>
      <c r="B333" s="3">
        <f t="shared" si="0"/>
        <v>4.0142572795869578</v>
      </c>
      <c r="C333" s="3">
        <f>$J$304*SIN(B333)</f>
        <v>-3.9184113900316095</v>
      </c>
      <c r="D333" s="6">
        <f>A333+$C$10</f>
        <v>290</v>
      </c>
      <c r="E333" s="3">
        <f t="shared" si="1"/>
        <v>5.0614548307835552</v>
      </c>
      <c r="F333" s="6">
        <f>$E$10*SIN(E333)</f>
        <v>0.75175409662872661</v>
      </c>
      <c r="G333" s="3">
        <f t="shared" si="2"/>
        <v>-3.1666572934028832</v>
      </c>
      <c r="H333" s="3"/>
      <c r="I333" s="3"/>
      <c r="J333" s="6"/>
      <c r="K333" s="3"/>
      <c r="L333" s="3"/>
      <c r="M333" s="3"/>
      <c r="N333" s="3"/>
      <c r="O333" s="3"/>
      <c r="P333" s="3"/>
    </row>
    <row r="334" spans="1:16" x14ac:dyDescent="0.2">
      <c r="A334" s="6">
        <v>240</v>
      </c>
      <c r="B334" s="3">
        <f t="shared" si="0"/>
        <v>4.1887902047863905</v>
      </c>
      <c r="C334" s="3">
        <f>$J$304*SIN(B334)</f>
        <v>-4.4298262806125672</v>
      </c>
      <c r="D334" s="6">
        <f>A334+$C$10</f>
        <v>300</v>
      </c>
      <c r="E334" s="3">
        <f t="shared" si="1"/>
        <v>5.2359877559829888</v>
      </c>
      <c r="F334" s="6">
        <f>$E$10*SIN(E334)</f>
        <v>0.6928203230275507</v>
      </c>
      <c r="G334" s="3">
        <f t="shared" si="2"/>
        <v>-3.7370059575850165</v>
      </c>
      <c r="H334" s="3"/>
      <c r="I334" s="3"/>
      <c r="J334" s="6"/>
      <c r="K334" s="3"/>
      <c r="L334" s="3"/>
      <c r="M334" s="3"/>
      <c r="N334" s="3"/>
      <c r="O334" s="3"/>
      <c r="P334" s="3"/>
    </row>
    <row r="335" spans="1:16" x14ac:dyDescent="0.2">
      <c r="A335" s="6">
        <v>250</v>
      </c>
      <c r="B335" s="3">
        <f t="shared" si="0"/>
        <v>4.3633231299858233</v>
      </c>
      <c r="C335" s="3">
        <f>$J$304*SIN(B335)</f>
        <v>-4.8066431412573696</v>
      </c>
      <c r="D335" s="6">
        <f>A335+$C$10</f>
        <v>310</v>
      </c>
      <c r="E335" s="3">
        <f t="shared" si="1"/>
        <v>5.4105206811824216</v>
      </c>
      <c r="F335" s="6">
        <f>$E$10*SIN(E335)</f>
        <v>0.61283555449518234</v>
      </c>
      <c r="G335" s="3">
        <f t="shared" si="2"/>
        <v>-4.1938075867621869</v>
      </c>
      <c r="H335" s="3"/>
      <c r="I335" s="3"/>
      <c r="J335" s="6"/>
      <c r="K335" s="3"/>
      <c r="L335" s="3"/>
      <c r="M335" s="3"/>
      <c r="N335" s="3"/>
      <c r="O335" s="3"/>
      <c r="P335" s="3"/>
    </row>
    <row r="336" spans="1:16" x14ac:dyDescent="0.2">
      <c r="A336" s="6">
        <v>260</v>
      </c>
      <c r="B336" s="3">
        <f t="shared" si="0"/>
        <v>4.5378560551852569</v>
      </c>
      <c r="C336" s="3">
        <f>$J$304*SIN(B336)</f>
        <v>-5.0374125823338574</v>
      </c>
      <c r="D336" s="6">
        <f>A336+$C$10</f>
        <v>320</v>
      </c>
      <c r="E336" s="3">
        <f t="shared" si="1"/>
        <v>5.5850536063818543</v>
      </c>
      <c r="F336" s="6">
        <f>$E$10*SIN(E336)</f>
        <v>0.51423008774923151</v>
      </c>
      <c r="G336" s="3">
        <f t="shared" si="2"/>
        <v>-4.523182494584626</v>
      </c>
      <c r="H336" s="3"/>
      <c r="I336" s="3"/>
      <c r="J336" s="6"/>
      <c r="K336" s="3"/>
      <c r="L336" s="3"/>
      <c r="M336" s="3"/>
      <c r="N336" s="3"/>
      <c r="O336" s="3"/>
      <c r="P336" s="3"/>
    </row>
    <row r="337" spans="1:16" x14ac:dyDescent="0.2">
      <c r="A337" s="6">
        <v>270</v>
      </c>
      <c r="B337" s="3">
        <f t="shared" si="0"/>
        <v>4.7123889803846897</v>
      </c>
      <c r="C337" s="3">
        <f>$J$304*SIN(B337)</f>
        <v>-5.11512279114989</v>
      </c>
      <c r="D337" s="6">
        <f>A337+$C$10</f>
        <v>330</v>
      </c>
      <c r="E337" s="3">
        <f t="shared" si="1"/>
        <v>5.7595865315812871</v>
      </c>
      <c r="F337" s="6">
        <f>$E$10*SIN(E337)</f>
        <v>0.40000000000000024</v>
      </c>
      <c r="G337" s="3">
        <f t="shared" si="2"/>
        <v>-4.7151227911498896</v>
      </c>
      <c r="H337" s="3"/>
      <c r="I337" s="3"/>
      <c r="J337" s="6"/>
      <c r="K337" s="3"/>
      <c r="L337" s="3"/>
      <c r="M337" s="3"/>
      <c r="N337" s="3"/>
      <c r="O337" s="3"/>
      <c r="P337" s="3"/>
    </row>
    <row r="338" spans="1:16" x14ac:dyDescent="0.2">
      <c r="A338" s="6">
        <v>280</v>
      </c>
      <c r="B338" s="3">
        <f t="shared" si="0"/>
        <v>4.8869219055841224</v>
      </c>
      <c r="C338" s="3">
        <f>$J$304*SIN(B338)</f>
        <v>-5.0374125823338574</v>
      </c>
      <c r="D338" s="6">
        <f>A338+$C$10</f>
        <v>340</v>
      </c>
      <c r="E338" s="3">
        <f t="shared" si="1"/>
        <v>5.9341194567807207</v>
      </c>
      <c r="F338" s="6">
        <f>$E$10*SIN(E338)</f>
        <v>0.27361611466053481</v>
      </c>
      <c r="G338" s="3">
        <f t="shared" si="2"/>
        <v>-4.7637964676733224</v>
      </c>
      <c r="H338" s="3"/>
      <c r="I338" s="3"/>
      <c r="J338" s="6"/>
      <c r="K338" s="3"/>
      <c r="L338" s="3"/>
      <c r="M338" s="3"/>
      <c r="N338" s="3"/>
      <c r="O338" s="3"/>
      <c r="P338" s="3"/>
    </row>
    <row r="339" spans="1:16" x14ac:dyDescent="0.2">
      <c r="A339" s="6">
        <v>290</v>
      </c>
      <c r="B339" s="3">
        <f t="shared" si="0"/>
        <v>5.0614548307835552</v>
      </c>
      <c r="C339" s="3">
        <f>$J$304*SIN(B339)</f>
        <v>-4.8066431412573714</v>
      </c>
      <c r="D339" s="6">
        <f>A339+$C$10</f>
        <v>350</v>
      </c>
      <c r="E339" s="3">
        <f t="shared" si="1"/>
        <v>6.1086523819801526</v>
      </c>
      <c r="F339" s="6">
        <f>$E$10*SIN(E339)</f>
        <v>0.13891854213354499</v>
      </c>
      <c r="G339" s="3">
        <f t="shared" si="2"/>
        <v>-4.6677245991238268</v>
      </c>
      <c r="H339" s="3"/>
      <c r="I339" s="3"/>
      <c r="J339" s="6"/>
      <c r="K339" s="3"/>
      <c r="L339" s="3"/>
      <c r="M339" s="3"/>
      <c r="N339" s="3"/>
      <c r="O339" s="3"/>
      <c r="P339" s="3"/>
    </row>
    <row r="340" spans="1:16" x14ac:dyDescent="0.2">
      <c r="A340" s="6">
        <v>300</v>
      </c>
      <c r="B340" s="3">
        <f t="shared" si="0"/>
        <v>5.2359877559829888</v>
      </c>
      <c r="C340" s="3">
        <f>$J$304*SIN(B340)</f>
        <v>-4.4298262806125681</v>
      </c>
      <c r="D340" s="6">
        <f>A340+$C$10</f>
        <v>360</v>
      </c>
      <c r="E340" s="3">
        <f t="shared" si="1"/>
        <v>6.2831853071795862</v>
      </c>
      <c r="F340" s="6">
        <f>$E$10*SIN(E340)</f>
        <v>1.9602375278537915E-16</v>
      </c>
      <c r="G340" s="3">
        <f t="shared" si="2"/>
        <v>-4.4298262806125681</v>
      </c>
      <c r="H340" s="3"/>
      <c r="I340" s="3"/>
      <c r="J340" s="6"/>
      <c r="K340" s="3"/>
      <c r="L340" s="3"/>
      <c r="M340" s="3"/>
      <c r="N340" s="3"/>
      <c r="O340" s="3"/>
      <c r="P340" s="3"/>
    </row>
    <row r="341" spans="1:16" x14ac:dyDescent="0.2">
      <c r="A341" s="6">
        <v>310</v>
      </c>
      <c r="B341" s="3">
        <f t="shared" si="0"/>
        <v>5.4105206811824216</v>
      </c>
      <c r="C341" s="3">
        <f>$J$304*SIN(B341)</f>
        <v>-3.9184113900316104</v>
      </c>
      <c r="D341" s="6">
        <f>A341+$C$10</f>
        <v>370</v>
      </c>
      <c r="E341" s="3">
        <f t="shared" si="1"/>
        <v>6.457718232379019</v>
      </c>
      <c r="F341" s="6">
        <f>$E$10*SIN(E341)</f>
        <v>-0.1389185421335439</v>
      </c>
      <c r="G341" s="3">
        <f t="shared" si="2"/>
        <v>-4.0573299321651541</v>
      </c>
      <c r="H341" s="3"/>
      <c r="I341" s="3"/>
      <c r="J341" s="6"/>
      <c r="K341" s="3"/>
      <c r="L341" s="3"/>
      <c r="M341" s="3"/>
      <c r="N341" s="3"/>
      <c r="O341" s="3"/>
      <c r="P341" s="3"/>
    </row>
    <row r="342" spans="1:16" x14ac:dyDescent="0.2">
      <c r="A342" s="6">
        <v>320</v>
      </c>
      <c r="B342" s="3">
        <f t="shared" si="0"/>
        <v>5.5850536063818543</v>
      </c>
      <c r="C342" s="3">
        <f>$J$304*SIN(B342)</f>
        <v>-3.2879375521763783</v>
      </c>
      <c r="D342" s="6">
        <f>A342+$C$10</f>
        <v>380</v>
      </c>
      <c r="E342" s="3">
        <f t="shared" si="1"/>
        <v>6.6322511575784526</v>
      </c>
      <c r="F342" s="6">
        <f>$E$10*SIN(E342)</f>
        <v>-0.27361611466053509</v>
      </c>
      <c r="G342" s="3">
        <f t="shared" si="2"/>
        <v>-3.5615536668369132</v>
      </c>
      <c r="H342" s="3"/>
      <c r="I342" s="3"/>
      <c r="J342" s="6"/>
      <c r="K342" s="3"/>
      <c r="L342" s="3"/>
      <c r="M342" s="3"/>
      <c r="N342" s="3"/>
      <c r="O342" s="3"/>
      <c r="P342" s="3"/>
    </row>
    <row r="343" spans="1:16" x14ac:dyDescent="0.2">
      <c r="A343" s="6">
        <v>330</v>
      </c>
      <c r="B343" s="3">
        <f t="shared" si="0"/>
        <v>5.7595865315812871</v>
      </c>
      <c r="C343" s="3">
        <f>$J$304*SIN(B343)</f>
        <v>-2.5575613955749472</v>
      </c>
      <c r="D343" s="6">
        <f>A343+$C$10</f>
        <v>390</v>
      </c>
      <c r="E343" s="3">
        <f t="shared" si="1"/>
        <v>6.8067840827778845</v>
      </c>
      <c r="F343" s="6">
        <f>$E$10*SIN(E343)</f>
        <v>-0.39999999999999936</v>
      </c>
      <c r="G343" s="3">
        <f t="shared" si="2"/>
        <v>-2.9575613955749467</v>
      </c>
      <c r="H343" s="3"/>
      <c r="I343" s="3"/>
      <c r="J343" s="6"/>
      <c r="K343" s="3"/>
      <c r="L343" s="3"/>
      <c r="M343" s="3"/>
      <c r="N343" s="3"/>
      <c r="O343" s="3"/>
      <c r="P343" s="3"/>
    </row>
    <row r="344" spans="1:16" x14ac:dyDescent="0.2">
      <c r="A344" s="6">
        <v>340</v>
      </c>
      <c r="B344" s="3">
        <f t="shared" si="0"/>
        <v>5.9341194567807207</v>
      </c>
      <c r="C344" s="3">
        <f>$J$304*SIN(B344)</f>
        <v>-1.7494750301574793</v>
      </c>
      <c r="D344" s="6">
        <f>A344+$C$10</f>
        <v>400</v>
      </c>
      <c r="E344" s="3">
        <f t="shared" si="1"/>
        <v>6.9813170079773181</v>
      </c>
      <c r="F344" s="6">
        <f>$E$10*SIN(E344)</f>
        <v>-0.51423008774923118</v>
      </c>
      <c r="G344" s="3">
        <f t="shared" si="2"/>
        <v>-2.2637051179067105</v>
      </c>
      <c r="H344" s="3"/>
      <c r="I344" s="3"/>
      <c r="J344" s="6"/>
      <c r="K344" s="3"/>
      <c r="L344" s="3"/>
      <c r="M344" s="3"/>
      <c r="N344" s="3"/>
      <c r="O344" s="3"/>
      <c r="P344" s="3"/>
    </row>
    <row r="345" spans="1:16" x14ac:dyDescent="0.2">
      <c r="A345" s="6">
        <v>350</v>
      </c>
      <c r="B345" s="3">
        <f t="shared" si="0"/>
        <v>6.1086523819801526</v>
      </c>
      <c r="C345" s="3">
        <f>$J$304*SIN(B345)</f>
        <v>-0.88823175122576548</v>
      </c>
      <c r="D345" s="6">
        <f>A345+$C$10</f>
        <v>410</v>
      </c>
      <c r="E345" s="3">
        <f t="shared" si="1"/>
        <v>7.1558499331767509</v>
      </c>
      <c r="F345" s="6">
        <f>$E$10*SIN(E345)</f>
        <v>-0.61283555449518212</v>
      </c>
      <c r="G345" s="3">
        <f t="shared" si="2"/>
        <v>-1.5010673057209476</v>
      </c>
      <c r="H345" s="3"/>
      <c r="I345" s="3"/>
      <c r="J345" s="6"/>
      <c r="K345" s="3"/>
      <c r="L345" s="3"/>
      <c r="M345" s="3"/>
      <c r="N345" s="3"/>
      <c r="O345" s="3"/>
      <c r="P345" s="3"/>
    </row>
    <row r="346" spans="1:16" x14ac:dyDescent="0.2">
      <c r="A346" s="6">
        <v>360</v>
      </c>
      <c r="B346" s="3">
        <f t="shared" si="0"/>
        <v>6.2831853071795862</v>
      </c>
      <c r="C346" s="3">
        <f>$J$304*SIN(B346)</f>
        <v>-1.2533569568490311E-15</v>
      </c>
      <c r="D346" s="6">
        <f>A346+$C$10</f>
        <v>420</v>
      </c>
      <c r="E346" s="3">
        <f t="shared" si="1"/>
        <v>7.3303828583761845</v>
      </c>
      <c r="F346" s="6">
        <f>$E$10*SIN(E346)</f>
        <v>-0.69282032302755092</v>
      </c>
      <c r="G346" s="3">
        <f t="shared" si="2"/>
        <v>-0.69282032302755214</v>
      </c>
      <c r="H346" s="3"/>
      <c r="I346" s="3"/>
      <c r="J346" s="6"/>
      <c r="K346" s="3"/>
      <c r="L346" s="3"/>
      <c r="M346" s="3"/>
      <c r="N346" s="3"/>
      <c r="O346" s="3"/>
      <c r="P346" s="3"/>
    </row>
    <row r="347" spans="1:16" x14ac:dyDescent="0.2">
      <c r="A347" s="4"/>
      <c r="B347" s="4"/>
      <c r="C347" s="5"/>
      <c r="D347" s="4"/>
      <c r="E347" s="4"/>
      <c r="F347" s="5"/>
      <c r="G347" s="4"/>
      <c r="H347" s="4"/>
      <c r="I347" s="4"/>
      <c r="J347" s="5"/>
      <c r="K347" s="4"/>
      <c r="L347" s="4"/>
      <c r="M347" s="4"/>
      <c r="N347" s="4"/>
      <c r="O347" s="4"/>
      <c r="P347" s="4"/>
    </row>
    <row r="348" spans="1:16" x14ac:dyDescent="0.2">
      <c r="A348" s="4"/>
      <c r="B348" s="4"/>
      <c r="C348" s="5"/>
      <c r="D348" s="4"/>
      <c r="E348" s="4"/>
      <c r="F348" s="5"/>
      <c r="G348" s="4"/>
      <c r="H348" s="4"/>
      <c r="I348" s="4"/>
      <c r="J348" s="5"/>
      <c r="K348" s="4"/>
      <c r="L348" s="4"/>
      <c r="M348" s="4"/>
      <c r="N348" s="4"/>
      <c r="O348" s="4"/>
      <c r="P348" s="4"/>
    </row>
    <row r="349" spans="1:16" x14ac:dyDescent="0.2">
      <c r="A349" s="4"/>
      <c r="B349" s="4"/>
      <c r="C349" s="5"/>
      <c r="D349" s="4"/>
      <c r="E349" s="4"/>
      <c r="F349" s="5"/>
      <c r="G349" s="4"/>
      <c r="H349" s="4"/>
      <c r="I349" s="4"/>
      <c r="J349" s="5"/>
      <c r="K349" s="4"/>
      <c r="L349" s="4"/>
      <c r="M349" s="4"/>
      <c r="N349" s="4"/>
      <c r="O349" s="4"/>
      <c r="P349" s="4"/>
    </row>
    <row r="363" spans="4:8" x14ac:dyDescent="0.2">
      <c r="D363" s="7" t="s">
        <v>6</v>
      </c>
      <c r="E363" s="8" t="s">
        <v>21</v>
      </c>
      <c r="F363" s="8" t="s">
        <v>22</v>
      </c>
      <c r="G363" s="8" t="s">
        <v>23</v>
      </c>
      <c r="H363" s="8" t="s">
        <v>24</v>
      </c>
    </row>
    <row r="364" spans="4:8" x14ac:dyDescent="0.2">
      <c r="D364" s="7">
        <v>6</v>
      </c>
      <c r="E364" s="8">
        <v>64</v>
      </c>
      <c r="F364" s="8">
        <f>D364*D364</f>
        <v>36</v>
      </c>
      <c r="G364" s="8">
        <f>E364-F364</f>
        <v>28</v>
      </c>
      <c r="H364" s="8">
        <f>SQRT(G364)</f>
        <v>5.2915026221291814</v>
      </c>
    </row>
    <row r="365" spans="4:8" x14ac:dyDescent="0.2">
      <c r="D365" s="7">
        <v>6.5750000000000002</v>
      </c>
      <c r="E365" s="8">
        <f>E364</f>
        <v>64</v>
      </c>
      <c r="F365" s="8">
        <f t="shared" ref="F365:F384" si="3">D365*D365</f>
        <v>43.230625000000003</v>
      </c>
      <c r="G365" s="8">
        <f t="shared" ref="G365:G383" si="4">E365-F365</f>
        <v>20.769374999999997</v>
      </c>
      <c r="H365" s="8">
        <f t="shared" ref="H365:H384" si="5">SQRT(G365)</f>
        <v>4.5573429759016379</v>
      </c>
    </row>
    <row r="366" spans="4:8" x14ac:dyDescent="0.2">
      <c r="D366" s="7">
        <v>6.65</v>
      </c>
      <c r="E366" s="8">
        <f t="shared" ref="E366:E384" si="6">E365</f>
        <v>64</v>
      </c>
      <c r="F366" s="8">
        <f t="shared" si="3"/>
        <v>44.222500000000004</v>
      </c>
      <c r="G366" s="8">
        <f t="shared" si="4"/>
        <v>19.777499999999996</v>
      </c>
      <c r="H366" s="8">
        <f t="shared" si="5"/>
        <v>4.4471901241120779</v>
      </c>
    </row>
    <row r="367" spans="4:8" x14ac:dyDescent="0.2">
      <c r="D367" s="7">
        <v>6.7249999999999996</v>
      </c>
      <c r="E367" s="8">
        <f t="shared" si="6"/>
        <v>64</v>
      </c>
      <c r="F367" s="8">
        <f t="shared" si="3"/>
        <v>45.225624999999994</v>
      </c>
      <c r="G367" s="8">
        <f t="shared" si="4"/>
        <v>18.774375000000006</v>
      </c>
      <c r="H367" s="8">
        <f t="shared" si="5"/>
        <v>4.3329406873392582</v>
      </c>
    </row>
    <row r="368" spans="4:8" x14ac:dyDescent="0.2">
      <c r="D368" s="7">
        <v>6.8</v>
      </c>
      <c r="E368" s="8">
        <f t="shared" si="6"/>
        <v>64</v>
      </c>
      <c r="F368" s="8">
        <f t="shared" si="3"/>
        <v>46.239999999999995</v>
      </c>
      <c r="G368" s="8">
        <f t="shared" si="4"/>
        <v>17.760000000000005</v>
      </c>
      <c r="H368" s="8">
        <f t="shared" si="5"/>
        <v>4.2142615011410962</v>
      </c>
    </row>
    <row r="369" spans="4:8" x14ac:dyDescent="0.2">
      <c r="D369" s="7">
        <v>6.875</v>
      </c>
      <c r="E369" s="8">
        <f t="shared" si="6"/>
        <v>64</v>
      </c>
      <c r="F369" s="8">
        <f t="shared" si="3"/>
        <v>47.265625</v>
      </c>
      <c r="G369" s="8">
        <f t="shared" si="4"/>
        <v>16.734375</v>
      </c>
      <c r="H369" s="8">
        <f t="shared" si="5"/>
        <v>4.0907670429883929</v>
      </c>
    </row>
    <row r="370" spans="4:8" x14ac:dyDescent="0.2">
      <c r="D370" s="7">
        <v>6.95</v>
      </c>
      <c r="E370" s="8">
        <f t="shared" si="6"/>
        <v>64</v>
      </c>
      <c r="F370" s="8">
        <f t="shared" si="3"/>
        <v>48.302500000000002</v>
      </c>
      <c r="G370" s="8">
        <f t="shared" si="4"/>
        <v>15.697499999999998</v>
      </c>
      <c r="H370" s="8">
        <f t="shared" si="5"/>
        <v>3.962007067131506</v>
      </c>
    </row>
    <row r="371" spans="4:8" x14ac:dyDescent="0.2">
      <c r="D371" s="7">
        <v>7.0250000000000004</v>
      </c>
      <c r="E371" s="8">
        <f t="shared" si="6"/>
        <v>64</v>
      </c>
      <c r="F371" s="8">
        <f t="shared" si="3"/>
        <v>49.350625000000008</v>
      </c>
      <c r="G371" s="8">
        <f t="shared" si="4"/>
        <v>14.649374999999992</v>
      </c>
      <c r="H371" s="8">
        <f t="shared" si="5"/>
        <v>3.8274501956263247</v>
      </c>
    </row>
    <row r="372" spans="4:8" x14ac:dyDescent="0.2">
      <c r="D372" s="7">
        <v>7.1</v>
      </c>
      <c r="E372" s="8">
        <f t="shared" si="6"/>
        <v>64</v>
      </c>
      <c r="F372" s="8">
        <f t="shared" si="3"/>
        <v>50.41</v>
      </c>
      <c r="G372" s="8">
        <f t="shared" si="4"/>
        <v>13.590000000000003</v>
      </c>
      <c r="H372" s="8">
        <f t="shared" si="5"/>
        <v>3.6864617182333528</v>
      </c>
    </row>
    <row r="373" spans="4:8" x14ac:dyDescent="0.2">
      <c r="D373" s="7">
        <v>7.1749999999999998</v>
      </c>
      <c r="E373" s="8">
        <f t="shared" si="6"/>
        <v>64</v>
      </c>
      <c r="F373" s="8">
        <f t="shared" si="3"/>
        <v>51.480624999999996</v>
      </c>
      <c r="G373" s="8">
        <f t="shared" si="4"/>
        <v>12.519375000000004</v>
      </c>
      <c r="H373" s="8">
        <f t="shared" si="5"/>
        <v>3.5382728837668815</v>
      </c>
    </row>
    <row r="374" spans="4:8" x14ac:dyDescent="0.2">
      <c r="D374" s="7">
        <v>7.25</v>
      </c>
      <c r="E374" s="8">
        <f t="shared" si="6"/>
        <v>64</v>
      </c>
      <c r="F374" s="8">
        <f t="shared" si="3"/>
        <v>52.5625</v>
      </c>
      <c r="G374" s="8">
        <f t="shared" si="4"/>
        <v>11.4375</v>
      </c>
      <c r="H374" s="8">
        <f t="shared" si="5"/>
        <v>3.3819373146171707</v>
      </c>
    </row>
    <row r="375" spans="4:8" x14ac:dyDescent="0.2">
      <c r="D375" s="7">
        <v>7.3250000000000002</v>
      </c>
      <c r="E375" s="8">
        <f t="shared" si="6"/>
        <v>64</v>
      </c>
      <c r="F375" s="8">
        <f t="shared" si="3"/>
        <v>53.655625000000001</v>
      </c>
      <c r="G375" s="8">
        <f t="shared" si="4"/>
        <v>10.344374999999999</v>
      </c>
      <c r="H375" s="8">
        <f t="shared" si="5"/>
        <v>3.216267246358735</v>
      </c>
    </row>
    <row r="376" spans="4:8" x14ac:dyDescent="0.2">
      <c r="D376" s="7">
        <v>7.4</v>
      </c>
      <c r="E376" s="8">
        <f t="shared" si="6"/>
        <v>64</v>
      </c>
      <c r="F376" s="8">
        <f t="shared" si="3"/>
        <v>54.760000000000005</v>
      </c>
      <c r="G376" s="8">
        <f t="shared" si="4"/>
        <v>9.2399999999999949</v>
      </c>
      <c r="H376" s="8">
        <f t="shared" si="5"/>
        <v>3.0397368307141317</v>
      </c>
    </row>
    <row r="377" spans="4:8" x14ac:dyDescent="0.2">
      <c r="D377" s="7">
        <v>7.4749999999999996</v>
      </c>
      <c r="E377" s="8">
        <f t="shared" si="6"/>
        <v>64</v>
      </c>
      <c r="F377" s="8">
        <f t="shared" si="3"/>
        <v>55.875624999999992</v>
      </c>
      <c r="G377" s="8">
        <f t="shared" si="4"/>
        <v>8.1243750000000077</v>
      </c>
      <c r="H377" s="8">
        <f t="shared" si="5"/>
        <v>2.8503289283870394</v>
      </c>
    </row>
    <row r="378" spans="4:8" x14ac:dyDescent="0.2">
      <c r="D378" s="7">
        <v>7.55</v>
      </c>
      <c r="E378" s="8">
        <f t="shared" si="6"/>
        <v>64</v>
      </c>
      <c r="F378" s="8">
        <f t="shared" si="3"/>
        <v>57.002499999999998</v>
      </c>
      <c r="G378" s="8">
        <f t="shared" si="4"/>
        <v>6.9975000000000023</v>
      </c>
      <c r="H378" s="8">
        <f t="shared" si="5"/>
        <v>2.64527881328226</v>
      </c>
    </row>
    <row r="379" spans="4:8" x14ac:dyDescent="0.2">
      <c r="D379" s="7">
        <v>7.625</v>
      </c>
      <c r="E379" s="8">
        <f t="shared" si="6"/>
        <v>64</v>
      </c>
      <c r="F379" s="8">
        <f t="shared" si="3"/>
        <v>58.140625</v>
      </c>
      <c r="G379" s="8">
        <f t="shared" si="4"/>
        <v>5.859375</v>
      </c>
      <c r="H379" s="8">
        <f t="shared" si="5"/>
        <v>2.4206145913796355</v>
      </c>
    </row>
    <row r="380" spans="4:8" x14ac:dyDescent="0.2">
      <c r="D380" s="7">
        <v>7.7</v>
      </c>
      <c r="E380" s="8">
        <f t="shared" si="6"/>
        <v>64</v>
      </c>
      <c r="F380" s="8">
        <f t="shared" si="3"/>
        <v>59.290000000000006</v>
      </c>
      <c r="G380" s="8">
        <f t="shared" si="4"/>
        <v>4.7099999999999937</v>
      </c>
      <c r="H380" s="8">
        <f t="shared" si="5"/>
        <v>2.1702534414210692</v>
      </c>
    </row>
    <row r="381" spans="4:8" x14ac:dyDescent="0.2">
      <c r="D381" s="7">
        <v>7.7750000000000004</v>
      </c>
      <c r="E381" s="8">
        <f t="shared" si="6"/>
        <v>64</v>
      </c>
      <c r="F381" s="8">
        <f t="shared" si="3"/>
        <v>60.450625000000002</v>
      </c>
      <c r="G381" s="8">
        <f t="shared" si="4"/>
        <v>3.5493749999999977</v>
      </c>
      <c r="H381" s="8">
        <f t="shared" si="5"/>
        <v>1.8839785030620699</v>
      </c>
    </row>
    <row r="382" spans="4:8" x14ac:dyDescent="0.2">
      <c r="D382" s="7">
        <v>7.85</v>
      </c>
      <c r="E382" s="8">
        <f t="shared" si="6"/>
        <v>64</v>
      </c>
      <c r="F382" s="8">
        <f t="shared" si="3"/>
        <v>61.622499999999995</v>
      </c>
      <c r="G382" s="8">
        <f t="shared" si="4"/>
        <v>2.3775000000000048</v>
      </c>
      <c r="H382" s="8">
        <f t="shared" si="5"/>
        <v>1.541914394510929</v>
      </c>
    </row>
    <row r="383" spans="4:8" x14ac:dyDescent="0.2">
      <c r="D383" s="7">
        <v>7.9249999999999998</v>
      </c>
      <c r="E383" s="8">
        <f t="shared" si="6"/>
        <v>64</v>
      </c>
      <c r="F383" s="8">
        <f t="shared" si="3"/>
        <v>62.805624999999999</v>
      </c>
      <c r="G383" s="8">
        <f t="shared" si="4"/>
        <v>1.1943750000000009</v>
      </c>
      <c r="H383" s="8">
        <f t="shared" si="5"/>
        <v>1.0928746497197201</v>
      </c>
    </row>
    <row r="384" spans="4:8" x14ac:dyDescent="0.2">
      <c r="D384" s="7">
        <v>8</v>
      </c>
      <c r="E384" s="8">
        <f t="shared" si="6"/>
        <v>64</v>
      </c>
      <c r="F384" s="8">
        <f t="shared" si="3"/>
        <v>64</v>
      </c>
      <c r="G384" s="8">
        <v>0</v>
      </c>
      <c r="H384" s="8">
        <f t="shared" si="5"/>
        <v>0</v>
      </c>
    </row>
  </sheetData>
  <sheetProtection algorithmName="SHA-512" hashValue="r2f8UQcGJJnj8oQhUKezxUF3bzMB25WbUn/Sfxdh2BQ+EPxiE3kutyfZ8S98S+2wYlcrob5oVPtsWKiWILPQnw==" saltValue="CEX0GsZ7o4RUdD3afJLjtw==" spinCount="100000" sheet="1" objects="1" scenarios="1"/>
  <mergeCells count="5">
    <mergeCell ref="P36:V36"/>
    <mergeCell ref="Q45:W45"/>
    <mergeCell ref="P46:W46"/>
    <mergeCell ref="Q47:W47"/>
    <mergeCell ref="P48:W48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1</xdr:col>
                    <xdr:colOff>787400</xdr:colOff>
                    <xdr:row>3</xdr:row>
                    <xdr:rowOff>12700</xdr:rowOff>
                  </from>
                  <to>
                    <xdr:col>3</xdr:col>
                    <xdr:colOff>76200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croll Bar 2">
              <controlPr defaultSize="0" autoPict="0">
                <anchor moveWithCells="1">
                  <from>
                    <xdr:col>1</xdr:col>
                    <xdr:colOff>787400</xdr:colOff>
                    <xdr:row>8</xdr:row>
                    <xdr:rowOff>12700</xdr:rowOff>
                  </from>
                  <to>
                    <xdr:col>3</xdr:col>
                    <xdr:colOff>76200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croll Bar 3">
              <controlPr defaultSize="0" autoPict="0">
                <anchor moveWithCells="1">
                  <from>
                    <xdr:col>3</xdr:col>
                    <xdr:colOff>749300</xdr:colOff>
                    <xdr:row>8</xdr:row>
                    <xdr:rowOff>12700</xdr:rowOff>
                  </from>
                  <to>
                    <xdr:col>5</xdr:col>
                    <xdr:colOff>38100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croll Bar 4">
              <controlPr defaultSize="0" autoPict="0">
                <anchor moveWithCells="1">
                  <from>
                    <xdr:col>3</xdr:col>
                    <xdr:colOff>774700</xdr:colOff>
                    <xdr:row>8</xdr:row>
                    <xdr:rowOff>12700</xdr:rowOff>
                  </from>
                  <to>
                    <xdr:col>5</xdr:col>
                    <xdr:colOff>63500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Scroll Bar 5">
              <controlPr defaultSize="0" autoPict="0">
                <anchor moveWithCells="1">
                  <from>
                    <xdr:col>3</xdr:col>
                    <xdr:colOff>774700</xdr:colOff>
                    <xdr:row>3</xdr:row>
                    <xdr:rowOff>12700</xdr:rowOff>
                  </from>
                  <to>
                    <xdr:col>5</xdr:col>
                    <xdr:colOff>63500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6"/>
  <sheetViews>
    <sheetView workbookViewId="0">
      <selection activeCell="J18" sqref="J18"/>
    </sheetView>
  </sheetViews>
  <sheetFormatPr baseColWidth="10" defaultColWidth="11" defaultRowHeight="15" x14ac:dyDescent="0.2"/>
  <cols>
    <col min="1" max="16384" width="11" style="8"/>
  </cols>
  <sheetData>
    <row r="1" spans="1:20" x14ac:dyDescent="0.2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9"/>
      <c r="N1" s="9"/>
      <c r="O1" s="9"/>
      <c r="P1" s="9"/>
      <c r="Q1" s="9"/>
      <c r="R1" s="9"/>
      <c r="S1" s="9"/>
      <c r="T1" s="10"/>
    </row>
    <row r="2" spans="1:20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9"/>
      <c r="N2" s="9"/>
      <c r="O2" s="9"/>
      <c r="P2" s="9"/>
      <c r="Q2" s="9"/>
      <c r="R2" s="9"/>
      <c r="S2" s="9"/>
      <c r="T2" s="10"/>
    </row>
    <row r="3" spans="1:20" x14ac:dyDescent="0.2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9"/>
      <c r="N3" s="9"/>
      <c r="O3" s="9"/>
      <c r="P3" s="9"/>
      <c r="Q3" s="9"/>
      <c r="R3" s="9"/>
      <c r="S3" s="9"/>
      <c r="T3" s="10"/>
    </row>
    <row r="4" spans="1:20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9"/>
      <c r="N4" s="9"/>
      <c r="O4" s="9"/>
      <c r="P4" s="9"/>
      <c r="Q4" s="9"/>
      <c r="R4" s="9"/>
      <c r="S4" s="9"/>
      <c r="T4" s="10"/>
    </row>
    <row r="5" spans="1:20" x14ac:dyDescent="0.2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9"/>
      <c r="N5" s="11">
        <v>75</v>
      </c>
      <c r="O5" s="12"/>
      <c r="P5" s="9"/>
      <c r="Q5" s="9"/>
      <c r="R5" s="9"/>
      <c r="S5" s="9"/>
      <c r="T5" s="10"/>
    </row>
    <row r="6" spans="1:20" x14ac:dyDescent="0.2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9"/>
      <c r="N6" s="9"/>
      <c r="O6" s="9"/>
      <c r="P6" s="9"/>
      <c r="Q6" s="9"/>
      <c r="R6" s="9"/>
      <c r="S6" s="9"/>
      <c r="T6" s="10"/>
    </row>
    <row r="7" spans="1:20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12"/>
      <c r="N7" s="9"/>
      <c r="O7" s="9"/>
      <c r="P7" s="9"/>
      <c r="Q7" s="9"/>
      <c r="R7" s="9"/>
      <c r="S7" s="12"/>
      <c r="T7" s="10"/>
    </row>
    <row r="8" spans="1:20" x14ac:dyDescent="0.2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9"/>
      <c r="N8" s="9"/>
      <c r="O8" s="9"/>
      <c r="P8" s="9"/>
      <c r="Q8" s="9"/>
      <c r="R8" s="9"/>
      <c r="S8" s="9"/>
      <c r="T8" s="10"/>
    </row>
    <row r="9" spans="1:20" x14ac:dyDescent="0.2">
      <c r="A9" s="21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9"/>
      <c r="N9" s="9"/>
      <c r="O9" s="9"/>
      <c r="P9" s="9"/>
      <c r="Q9" s="9"/>
      <c r="R9" s="9"/>
      <c r="S9" s="9"/>
      <c r="T9" s="10"/>
    </row>
    <row r="10" spans="1:20" x14ac:dyDescent="0.2">
      <c r="A10" s="21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9"/>
      <c r="N10" s="9"/>
      <c r="O10" s="9"/>
      <c r="P10" s="9"/>
      <c r="Q10" s="9"/>
      <c r="R10" s="9"/>
      <c r="S10" s="9"/>
      <c r="T10" s="10"/>
    </row>
    <row r="11" spans="1:20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9"/>
      <c r="N11" s="9"/>
      <c r="O11" s="9"/>
      <c r="P11" s="9"/>
      <c r="Q11" s="9"/>
      <c r="R11" s="9"/>
      <c r="S11" s="9"/>
      <c r="T11" s="10"/>
    </row>
    <row r="12" spans="1:20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9"/>
      <c r="N12" s="9"/>
      <c r="O12" s="9"/>
      <c r="P12" s="9"/>
      <c r="Q12" s="9"/>
      <c r="R12" s="9"/>
      <c r="S12" s="9"/>
      <c r="T12" s="10"/>
    </row>
    <row r="13" spans="1:20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9"/>
      <c r="N13" s="9"/>
      <c r="O13" s="9"/>
      <c r="P13" s="9"/>
      <c r="Q13" s="9"/>
      <c r="R13" s="9"/>
      <c r="S13" s="9"/>
      <c r="T13" s="10"/>
    </row>
    <row r="14" spans="1:20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9"/>
      <c r="N14" s="9"/>
      <c r="O14" s="9"/>
      <c r="P14" s="9"/>
      <c r="Q14" s="9"/>
      <c r="R14" s="9"/>
      <c r="S14" s="9"/>
      <c r="T14" s="10"/>
    </row>
    <row r="15" spans="1:20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9"/>
      <c r="N15" s="9"/>
      <c r="O15" s="9"/>
      <c r="P15" s="9"/>
      <c r="Q15" s="9"/>
      <c r="R15" s="9"/>
      <c r="S15" s="9"/>
      <c r="T15" s="10"/>
    </row>
    <row r="16" spans="1:20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9"/>
      <c r="N16" s="9"/>
      <c r="O16" s="9"/>
      <c r="P16" s="9"/>
      <c r="Q16" s="9"/>
      <c r="R16" s="9"/>
      <c r="S16" s="9"/>
      <c r="T16" s="10"/>
    </row>
    <row r="17" spans="1:20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9"/>
      <c r="N17" s="9"/>
      <c r="O17" s="9"/>
      <c r="P17" s="9"/>
      <c r="Q17" s="9"/>
      <c r="R17" s="9"/>
      <c r="S17" s="9"/>
      <c r="T17" s="10"/>
    </row>
    <row r="18" spans="1:20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9"/>
      <c r="N18" s="9"/>
      <c r="O18" s="9"/>
      <c r="P18" s="9"/>
      <c r="Q18" s="9"/>
      <c r="R18" s="9"/>
      <c r="S18" s="9"/>
      <c r="T18" s="10"/>
    </row>
    <row r="19" spans="1:20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9"/>
      <c r="N19" s="9"/>
      <c r="O19" s="9"/>
      <c r="P19" s="9"/>
      <c r="Q19" s="9"/>
      <c r="R19" s="9"/>
      <c r="S19" s="9"/>
      <c r="T19" s="10"/>
    </row>
    <row r="20" spans="1:20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9"/>
      <c r="N20" s="9"/>
      <c r="O20" s="9"/>
      <c r="P20" s="9"/>
      <c r="Q20" s="9"/>
      <c r="R20" s="9"/>
      <c r="S20" s="9"/>
      <c r="T20" s="10"/>
    </row>
    <row r="21" spans="1:20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9"/>
      <c r="N21" s="9"/>
      <c r="O21" s="9"/>
      <c r="P21" s="9"/>
      <c r="Q21" s="9"/>
      <c r="R21" s="9"/>
      <c r="S21" s="9"/>
      <c r="T21" s="13"/>
    </row>
    <row r="22" spans="1:20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9"/>
      <c r="N22" s="9"/>
      <c r="O22" s="9"/>
      <c r="P22" s="9"/>
      <c r="Q22" s="9"/>
      <c r="R22" s="9"/>
      <c r="S22" s="9"/>
      <c r="T22" s="13"/>
    </row>
    <row r="23" spans="1:20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9"/>
      <c r="N23" s="9"/>
      <c r="O23" s="9"/>
      <c r="P23" s="9"/>
      <c r="Q23" s="9"/>
      <c r="R23" s="9"/>
      <c r="S23" s="9"/>
      <c r="T23" s="10"/>
    </row>
    <row r="24" spans="1:20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9"/>
      <c r="N24" s="9"/>
      <c r="O24" s="9"/>
      <c r="P24" s="9"/>
      <c r="Q24" s="9"/>
      <c r="R24" s="9"/>
      <c r="S24" s="9"/>
      <c r="T24" s="10"/>
    </row>
    <row r="25" spans="1:20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9"/>
      <c r="N25" s="9"/>
      <c r="O25" s="9"/>
      <c r="P25" s="9"/>
      <c r="Q25" s="9"/>
      <c r="R25" s="9"/>
      <c r="S25" s="9"/>
      <c r="T25" s="10"/>
    </row>
    <row r="26" spans="1:20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9" t="s">
        <v>29</v>
      </c>
      <c r="N26" s="9"/>
      <c r="O26" s="9"/>
      <c r="P26" s="9"/>
      <c r="Q26" s="9"/>
      <c r="R26" s="9"/>
      <c r="S26" s="9"/>
      <c r="T26" s="10"/>
    </row>
    <row r="27" spans="1:20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9"/>
      <c r="N27" s="9"/>
      <c r="O27" s="9"/>
      <c r="P27" s="9"/>
      <c r="Q27" s="9"/>
      <c r="R27" s="9"/>
      <c r="S27" s="9"/>
      <c r="T27" s="10"/>
    </row>
    <row r="28" spans="1:20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9"/>
      <c r="N28" s="10"/>
      <c r="O28" s="9"/>
      <c r="P28" s="9"/>
      <c r="Q28" s="9"/>
      <c r="R28" s="9"/>
      <c r="S28" s="9"/>
      <c r="T28" s="10"/>
    </row>
    <row r="29" spans="1:20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9"/>
      <c r="N29" s="9"/>
      <c r="O29" s="9"/>
      <c r="P29" s="9"/>
      <c r="Q29" s="9"/>
      <c r="R29" s="9"/>
      <c r="S29" s="9"/>
      <c r="T29" s="10"/>
    </row>
    <row r="30" spans="1:20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9"/>
      <c r="N30" s="9"/>
      <c r="O30" s="9"/>
      <c r="P30" s="9"/>
      <c r="Q30" s="9"/>
      <c r="R30" s="9"/>
      <c r="S30" s="9"/>
      <c r="T30" s="10"/>
    </row>
    <row r="31" spans="1:20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9"/>
      <c r="N31" s="9"/>
      <c r="O31" s="9"/>
      <c r="P31" s="9"/>
      <c r="Q31" s="9"/>
      <c r="R31" s="9"/>
      <c r="S31" s="9"/>
      <c r="T31" s="10"/>
    </row>
    <row r="32" spans="1:20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9"/>
      <c r="N32" s="9"/>
      <c r="O32" s="9"/>
      <c r="P32" s="9"/>
      <c r="Q32" s="9"/>
      <c r="R32" s="9"/>
      <c r="S32" s="9"/>
      <c r="T32" s="10"/>
    </row>
    <row r="33" spans="1:20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9"/>
      <c r="N33" s="9"/>
      <c r="O33" s="9"/>
      <c r="P33" s="9"/>
      <c r="Q33" s="9"/>
      <c r="R33" s="9"/>
      <c r="S33" s="9"/>
      <c r="T33" s="10"/>
    </row>
    <row r="34" spans="1:20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9"/>
      <c r="N34" s="9"/>
      <c r="O34" s="9"/>
      <c r="P34" s="9"/>
      <c r="Q34" s="9"/>
      <c r="R34" s="9"/>
      <c r="S34" s="9"/>
      <c r="T34" s="10"/>
    </row>
    <row r="35" spans="1:20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13"/>
      <c r="N35" s="13"/>
      <c r="O35" s="13"/>
      <c r="P35" s="10"/>
      <c r="Q35" s="10"/>
      <c r="R35" s="10"/>
      <c r="S35" s="10"/>
      <c r="T35" s="10"/>
    </row>
    <row r="36" spans="1:20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14"/>
      <c r="N36" s="14"/>
      <c r="O36" s="14"/>
      <c r="P36" s="14"/>
      <c r="Q36" s="14"/>
      <c r="R36" s="14"/>
      <c r="S36" s="14"/>
      <c r="T36" s="10"/>
    </row>
    <row r="37" spans="1:20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15"/>
      <c r="N37" s="9"/>
      <c r="O37" s="9"/>
      <c r="P37" s="9"/>
      <c r="Q37" s="9"/>
      <c r="R37" s="9"/>
      <c r="S37" s="9"/>
      <c r="T37" s="10"/>
    </row>
    <row r="38" spans="1:20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13"/>
      <c r="N38" s="13"/>
      <c r="O38" s="13"/>
      <c r="P38" s="10"/>
      <c r="Q38" s="10"/>
      <c r="R38" s="10"/>
      <c r="S38" s="10"/>
      <c r="T38" s="10"/>
    </row>
    <row r="39" spans="1:20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13"/>
      <c r="N39" s="13"/>
      <c r="O39" s="13"/>
      <c r="P39" s="10"/>
      <c r="Q39" s="10"/>
      <c r="R39" s="10"/>
      <c r="S39" s="10"/>
      <c r="T39" s="10"/>
    </row>
    <row r="40" spans="1:20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13"/>
      <c r="N40" s="13"/>
      <c r="O40" s="13"/>
      <c r="P40" s="10"/>
      <c r="Q40" s="10"/>
      <c r="R40" s="10"/>
      <c r="S40" s="10"/>
      <c r="T40" s="10"/>
    </row>
    <row r="41" spans="1:20" x14ac:dyDescent="0.2">
      <c r="M41" s="13"/>
      <c r="N41" s="13"/>
      <c r="O41" s="13"/>
      <c r="P41" s="10"/>
      <c r="Q41" s="10"/>
      <c r="R41" s="10"/>
      <c r="S41" s="10"/>
      <c r="T41" s="10"/>
    </row>
    <row r="42" spans="1:20" x14ac:dyDescent="0.2">
      <c r="M42" s="13"/>
      <c r="N42" s="13"/>
      <c r="O42" s="13"/>
      <c r="P42" s="10"/>
      <c r="Q42" s="10"/>
      <c r="R42" s="10"/>
      <c r="S42" s="10"/>
      <c r="T42" s="10"/>
    </row>
    <row r="43" spans="1:20" x14ac:dyDescent="0.2">
      <c r="M43" s="13"/>
      <c r="N43" s="13"/>
      <c r="O43" s="13"/>
      <c r="P43" s="10"/>
      <c r="Q43" s="10"/>
      <c r="R43" s="10"/>
      <c r="S43" s="10"/>
      <c r="T43" s="10"/>
    </row>
    <row r="44" spans="1:20" x14ac:dyDescent="0.2">
      <c r="M44" s="13"/>
      <c r="N44" s="13"/>
      <c r="O44" s="13"/>
      <c r="P44" s="10"/>
      <c r="Q44" s="10"/>
      <c r="R44" s="10"/>
      <c r="S44" s="10"/>
      <c r="T44" s="10"/>
    </row>
    <row r="45" spans="1:20" x14ac:dyDescent="0.2">
      <c r="M45" s="13"/>
      <c r="N45" s="14" t="s">
        <v>30</v>
      </c>
      <c r="O45" s="14"/>
      <c r="P45" s="14"/>
      <c r="Q45" s="14"/>
      <c r="R45" s="14"/>
      <c r="S45" s="14"/>
      <c r="T45" s="14"/>
    </row>
    <row r="46" spans="1:20" x14ac:dyDescent="0.2">
      <c r="M46" s="16" t="s">
        <v>31</v>
      </c>
      <c r="N46" s="16"/>
      <c r="O46" s="16"/>
      <c r="P46" s="16"/>
      <c r="Q46" s="16"/>
      <c r="R46" s="16"/>
      <c r="S46" s="16"/>
      <c r="T46" s="16"/>
    </row>
    <row r="47" spans="1:20" x14ac:dyDescent="0.2">
      <c r="M47" s="13"/>
      <c r="N47" s="13"/>
      <c r="O47" s="13"/>
      <c r="P47" s="10"/>
      <c r="Q47" s="10"/>
      <c r="R47" s="10"/>
      <c r="S47" s="10"/>
      <c r="T47" s="10"/>
    </row>
    <row r="48" spans="1:20" x14ac:dyDescent="0.2">
      <c r="M48" s="13"/>
      <c r="N48" s="13"/>
      <c r="O48" s="13"/>
      <c r="P48" s="10"/>
      <c r="Q48" s="10"/>
      <c r="R48" s="10"/>
      <c r="S48" s="10"/>
      <c r="T48" s="10"/>
    </row>
    <row r="49" spans="13:20" x14ac:dyDescent="0.2">
      <c r="M49" s="13"/>
      <c r="N49" s="13"/>
      <c r="O49" s="13"/>
      <c r="P49" s="10"/>
      <c r="Q49" s="10"/>
      <c r="R49" s="10"/>
      <c r="S49" s="10"/>
      <c r="T49" s="10"/>
    </row>
    <row r="50" spans="13:20" x14ac:dyDescent="0.2">
      <c r="M50" s="10"/>
      <c r="N50" s="10"/>
      <c r="O50" s="10"/>
      <c r="P50" s="10"/>
      <c r="Q50" s="10"/>
      <c r="R50" s="10"/>
      <c r="S50" s="10"/>
      <c r="T50" s="10"/>
    </row>
    <row r="51" spans="13:20" x14ac:dyDescent="0.2">
      <c r="M51" s="10"/>
      <c r="N51" s="10"/>
      <c r="O51" s="10"/>
      <c r="P51" s="10"/>
      <c r="Q51" s="10"/>
      <c r="R51" s="10"/>
      <c r="S51" s="10"/>
      <c r="T51" s="10"/>
    </row>
    <row r="52" spans="13:20" x14ac:dyDescent="0.2">
      <c r="M52" s="10"/>
      <c r="N52" s="10"/>
      <c r="O52" s="10"/>
      <c r="P52" s="10"/>
      <c r="Q52" s="10"/>
      <c r="R52" s="10"/>
      <c r="S52" s="10"/>
      <c r="T52" s="10"/>
    </row>
    <row r="53" spans="13:20" x14ac:dyDescent="0.2">
      <c r="M53" s="10"/>
      <c r="N53" s="10"/>
      <c r="O53" s="10"/>
      <c r="P53" s="10"/>
      <c r="Q53" s="10"/>
      <c r="R53" s="10"/>
      <c r="S53" s="10"/>
      <c r="T53" s="10"/>
    </row>
    <row r="54" spans="13:20" x14ac:dyDescent="0.2">
      <c r="M54" s="10"/>
      <c r="N54" s="10"/>
      <c r="O54" s="10"/>
      <c r="P54" s="10"/>
      <c r="Q54" s="10"/>
      <c r="R54" s="10"/>
      <c r="S54" s="10"/>
      <c r="T54" s="10"/>
    </row>
    <row r="55" spans="13:20" x14ac:dyDescent="0.2">
      <c r="M55" s="10"/>
      <c r="N55" s="10"/>
      <c r="O55" s="10"/>
      <c r="P55" s="10"/>
      <c r="Q55" s="10"/>
      <c r="R55" s="10"/>
      <c r="S55" s="10"/>
      <c r="T55" s="10"/>
    </row>
    <row r="56" spans="13:20" x14ac:dyDescent="0.2">
      <c r="M56" s="10"/>
      <c r="N56" s="10"/>
      <c r="O56" s="10"/>
      <c r="P56" s="10"/>
      <c r="Q56" s="10"/>
      <c r="R56" s="10"/>
      <c r="S56" s="10"/>
      <c r="T56" s="10"/>
    </row>
    <row r="57" spans="13:20" x14ac:dyDescent="0.2">
      <c r="M57" s="10"/>
      <c r="N57" s="10"/>
      <c r="O57" s="10"/>
      <c r="P57" s="10"/>
      <c r="Q57" s="10"/>
      <c r="R57" s="10"/>
      <c r="S57" s="10"/>
      <c r="T57" s="10"/>
    </row>
    <row r="58" spans="13:20" x14ac:dyDescent="0.2">
      <c r="M58" s="10"/>
      <c r="N58" s="10"/>
      <c r="O58" s="10"/>
      <c r="P58" s="10"/>
      <c r="Q58" s="10"/>
      <c r="R58" s="10"/>
      <c r="S58" s="10"/>
      <c r="T58" s="10"/>
    </row>
    <row r="59" spans="13:20" x14ac:dyDescent="0.2">
      <c r="M59" s="10"/>
      <c r="N59" s="10"/>
      <c r="O59" s="10"/>
      <c r="P59" s="10"/>
      <c r="Q59" s="10"/>
      <c r="R59" s="10"/>
      <c r="S59" s="10"/>
      <c r="T59" s="10"/>
    </row>
    <row r="60" spans="13:20" x14ac:dyDescent="0.2">
      <c r="M60" s="10"/>
      <c r="N60" s="10"/>
      <c r="O60" s="10"/>
      <c r="P60" s="10"/>
      <c r="Q60" s="10"/>
      <c r="R60" s="10"/>
      <c r="S60" s="10"/>
      <c r="T60" s="10"/>
    </row>
    <row r="61" spans="13:20" x14ac:dyDescent="0.2">
      <c r="M61" s="10"/>
      <c r="N61" s="10"/>
      <c r="O61" s="10"/>
      <c r="P61" s="10"/>
      <c r="Q61" s="10"/>
      <c r="R61" s="10"/>
      <c r="S61" s="10"/>
      <c r="T61" s="10"/>
    </row>
    <row r="62" spans="13:20" x14ac:dyDescent="0.2">
      <c r="M62" s="10"/>
      <c r="N62" s="10"/>
      <c r="O62" s="10"/>
      <c r="P62" s="10"/>
      <c r="Q62" s="10"/>
      <c r="R62" s="10"/>
      <c r="S62" s="10"/>
      <c r="T62" s="10"/>
    </row>
    <row r="63" spans="13:20" x14ac:dyDescent="0.2">
      <c r="M63" s="10"/>
      <c r="N63" s="10"/>
      <c r="O63" s="10"/>
      <c r="P63" s="10"/>
      <c r="Q63" s="10"/>
      <c r="R63" s="10"/>
      <c r="S63" s="10"/>
      <c r="T63" s="10"/>
    </row>
    <row r="64" spans="13:20" x14ac:dyDescent="0.2">
      <c r="M64" s="10"/>
      <c r="N64" s="10"/>
      <c r="O64" s="10"/>
      <c r="P64" s="10"/>
      <c r="Q64" s="10"/>
      <c r="R64" s="10"/>
      <c r="S64" s="10"/>
      <c r="T64" s="10"/>
    </row>
    <row r="65" spans="13:20" x14ac:dyDescent="0.2">
      <c r="M65" s="10"/>
      <c r="N65" s="10"/>
      <c r="O65" s="10"/>
      <c r="P65" s="10"/>
      <c r="Q65" s="10"/>
      <c r="R65" s="10"/>
      <c r="S65" s="10"/>
      <c r="T65" s="10"/>
    </row>
    <row r="66" spans="13:20" x14ac:dyDescent="0.2">
      <c r="M66" s="10"/>
      <c r="N66" s="10"/>
      <c r="O66" s="10"/>
      <c r="P66" s="10"/>
      <c r="Q66" s="10"/>
      <c r="R66" s="10"/>
      <c r="S66" s="10"/>
      <c r="T66" s="10"/>
    </row>
    <row r="67" spans="13:20" x14ac:dyDescent="0.2">
      <c r="M67" s="10"/>
      <c r="N67" s="10"/>
      <c r="O67" s="10"/>
      <c r="P67" s="10"/>
      <c r="Q67" s="10"/>
      <c r="R67" s="10"/>
      <c r="S67" s="10"/>
      <c r="T67" s="10"/>
    </row>
    <row r="68" spans="13:20" x14ac:dyDescent="0.2">
      <c r="M68" s="10"/>
      <c r="N68" s="10"/>
      <c r="O68" s="10"/>
      <c r="P68" s="10"/>
      <c r="Q68" s="10"/>
      <c r="R68" s="10"/>
      <c r="S68" s="10"/>
      <c r="T68" s="10"/>
    </row>
    <row r="69" spans="13:20" x14ac:dyDescent="0.2">
      <c r="M69" s="10"/>
      <c r="N69" s="10"/>
      <c r="O69" s="10"/>
      <c r="P69" s="10"/>
      <c r="Q69" s="10"/>
      <c r="R69" s="10"/>
      <c r="S69" s="10"/>
      <c r="T69" s="10"/>
    </row>
    <row r="70" spans="13:20" x14ac:dyDescent="0.2">
      <c r="M70" s="10"/>
      <c r="N70" s="10"/>
      <c r="O70" s="10"/>
      <c r="P70" s="10"/>
      <c r="Q70" s="10"/>
      <c r="R70" s="10"/>
      <c r="S70" s="10"/>
      <c r="T70" s="10"/>
    </row>
    <row r="71" spans="13:20" x14ac:dyDescent="0.2">
      <c r="M71" s="10"/>
      <c r="N71" s="10"/>
      <c r="O71" s="10"/>
      <c r="P71" s="10"/>
      <c r="Q71" s="10"/>
      <c r="R71" s="10"/>
      <c r="S71" s="10"/>
      <c r="T71" s="10"/>
    </row>
    <row r="72" spans="13:20" x14ac:dyDescent="0.2">
      <c r="M72" s="10"/>
      <c r="N72" s="10"/>
      <c r="O72" s="10"/>
      <c r="P72" s="10"/>
      <c r="Q72" s="10"/>
      <c r="R72" s="10"/>
      <c r="S72" s="10"/>
      <c r="T72" s="10"/>
    </row>
    <row r="73" spans="13:20" x14ac:dyDescent="0.2">
      <c r="M73" s="10"/>
      <c r="N73" s="10"/>
      <c r="O73" s="10"/>
      <c r="P73" s="10"/>
      <c r="Q73" s="10"/>
      <c r="R73" s="10"/>
      <c r="S73" s="10"/>
      <c r="T73" s="10"/>
    </row>
    <row r="74" spans="13:20" x14ac:dyDescent="0.2">
      <c r="M74" s="10"/>
      <c r="N74" s="10"/>
      <c r="O74" s="10"/>
      <c r="P74" s="10"/>
      <c r="Q74" s="10"/>
      <c r="R74" s="10"/>
      <c r="S74" s="10"/>
      <c r="T74" s="10"/>
    </row>
    <row r="75" spans="13:20" x14ac:dyDescent="0.2">
      <c r="M75" s="10"/>
      <c r="N75" s="10"/>
      <c r="O75" s="10"/>
      <c r="P75" s="10"/>
      <c r="Q75" s="10"/>
      <c r="R75" s="10"/>
      <c r="S75" s="10"/>
      <c r="T75" s="10"/>
    </row>
    <row r="76" spans="13:20" x14ac:dyDescent="0.2">
      <c r="M76" s="10"/>
      <c r="N76" s="10"/>
      <c r="O76" s="10"/>
      <c r="P76" s="10"/>
      <c r="Q76" s="10"/>
      <c r="R76" s="10"/>
      <c r="S76" s="10"/>
      <c r="T76" s="10"/>
    </row>
    <row r="77" spans="13:20" x14ac:dyDescent="0.2">
      <c r="M77" s="10"/>
      <c r="N77" s="10"/>
      <c r="O77" s="10"/>
      <c r="P77" s="10"/>
      <c r="Q77" s="10"/>
      <c r="R77" s="10"/>
      <c r="S77" s="10"/>
      <c r="T77" s="10"/>
    </row>
    <row r="78" spans="13:20" x14ac:dyDescent="0.2">
      <c r="M78" s="10"/>
      <c r="N78" s="10"/>
      <c r="O78" s="10"/>
      <c r="P78" s="10"/>
      <c r="Q78" s="10"/>
      <c r="R78" s="10"/>
      <c r="S78" s="10"/>
      <c r="T78" s="10"/>
    </row>
    <row r="79" spans="13:20" x14ac:dyDescent="0.2">
      <c r="M79" s="10"/>
      <c r="N79" s="10"/>
      <c r="O79" s="10"/>
      <c r="P79" s="10"/>
      <c r="Q79" s="10"/>
      <c r="R79" s="10"/>
      <c r="S79" s="10"/>
      <c r="T79" s="10"/>
    </row>
    <row r="80" spans="13:20" x14ac:dyDescent="0.2">
      <c r="M80" s="10"/>
      <c r="N80" s="10"/>
      <c r="O80" s="10"/>
      <c r="P80" s="10"/>
      <c r="Q80" s="10"/>
      <c r="R80" s="10"/>
      <c r="S80" s="10"/>
      <c r="T80" s="10"/>
    </row>
    <row r="81" spans="13:20" x14ac:dyDescent="0.2">
      <c r="M81" s="10"/>
      <c r="N81" s="10"/>
      <c r="O81" s="10"/>
      <c r="P81" s="10"/>
      <c r="Q81" s="10"/>
      <c r="R81" s="10"/>
      <c r="S81" s="10"/>
      <c r="T81" s="10"/>
    </row>
    <row r="82" spans="13:20" x14ac:dyDescent="0.2">
      <c r="M82" s="10"/>
      <c r="N82" s="10"/>
      <c r="O82" s="10"/>
      <c r="P82" s="10"/>
      <c r="Q82" s="10"/>
      <c r="R82" s="10"/>
      <c r="S82" s="10"/>
      <c r="T82" s="10"/>
    </row>
    <row r="83" spans="13:20" x14ac:dyDescent="0.2">
      <c r="M83" s="10"/>
      <c r="N83" s="10"/>
      <c r="O83" s="10"/>
      <c r="P83" s="10"/>
      <c r="Q83" s="10"/>
      <c r="R83" s="10"/>
      <c r="S83" s="10"/>
      <c r="T83" s="10"/>
    </row>
    <row r="84" spans="13:20" x14ac:dyDescent="0.2">
      <c r="M84" s="10"/>
      <c r="N84" s="10"/>
      <c r="O84" s="10"/>
      <c r="P84" s="10"/>
      <c r="Q84" s="10"/>
      <c r="R84" s="10"/>
      <c r="S84" s="10"/>
      <c r="T84" s="10"/>
    </row>
    <row r="85" spans="13:20" x14ac:dyDescent="0.2">
      <c r="M85" s="10"/>
      <c r="N85" s="10"/>
      <c r="O85" s="10"/>
      <c r="P85" s="10"/>
      <c r="Q85" s="10"/>
      <c r="R85" s="10"/>
      <c r="S85" s="10"/>
      <c r="T85" s="10"/>
    </row>
    <row r="86" spans="13:20" x14ac:dyDescent="0.2">
      <c r="M86" s="10"/>
      <c r="N86" s="10"/>
      <c r="O86" s="10"/>
      <c r="P86" s="10"/>
      <c r="Q86" s="10"/>
      <c r="R86" s="10"/>
      <c r="S86" s="10"/>
      <c r="T86" s="10"/>
    </row>
    <row r="87" spans="13:20" x14ac:dyDescent="0.2">
      <c r="M87" s="10"/>
      <c r="N87" s="10"/>
      <c r="O87" s="10"/>
      <c r="P87" s="10"/>
      <c r="Q87" s="10"/>
      <c r="R87" s="10"/>
      <c r="S87" s="10"/>
      <c r="T87" s="10"/>
    </row>
    <row r="88" spans="13:20" x14ac:dyDescent="0.2">
      <c r="M88" s="10"/>
      <c r="N88" s="10"/>
      <c r="O88" s="10"/>
      <c r="P88" s="10"/>
      <c r="Q88" s="10"/>
      <c r="R88" s="10"/>
      <c r="S88" s="10"/>
      <c r="T88" s="10"/>
    </row>
    <row r="89" spans="13:20" x14ac:dyDescent="0.2">
      <c r="M89" s="10"/>
      <c r="N89" s="10"/>
      <c r="O89" s="10"/>
      <c r="P89" s="10"/>
      <c r="Q89" s="10"/>
      <c r="R89" s="10"/>
      <c r="S89" s="10"/>
      <c r="T89" s="10"/>
    </row>
    <row r="90" spans="13:20" x14ac:dyDescent="0.2">
      <c r="M90" s="10"/>
      <c r="N90" s="10"/>
      <c r="O90" s="10"/>
      <c r="P90" s="10"/>
      <c r="Q90" s="10"/>
      <c r="R90" s="10"/>
      <c r="S90" s="10"/>
      <c r="T90" s="10"/>
    </row>
    <row r="91" spans="13:20" x14ac:dyDescent="0.2">
      <c r="M91" s="10"/>
      <c r="N91" s="10"/>
      <c r="O91" s="10"/>
      <c r="P91" s="10"/>
      <c r="Q91" s="10"/>
      <c r="R91" s="10"/>
      <c r="S91" s="10"/>
      <c r="T91" s="10"/>
    </row>
    <row r="92" spans="13:20" x14ac:dyDescent="0.2">
      <c r="M92" s="10"/>
      <c r="N92" s="10"/>
      <c r="O92" s="10"/>
      <c r="P92" s="10"/>
      <c r="Q92" s="10"/>
      <c r="R92" s="10"/>
      <c r="S92" s="10"/>
      <c r="T92" s="10"/>
    </row>
    <row r="93" spans="13:20" x14ac:dyDescent="0.2">
      <c r="M93" s="10"/>
      <c r="N93" s="10"/>
      <c r="O93" s="10"/>
      <c r="P93" s="10"/>
      <c r="Q93" s="10"/>
      <c r="R93" s="10"/>
      <c r="S93" s="10"/>
      <c r="T93" s="10"/>
    </row>
    <row r="94" spans="13:20" x14ac:dyDescent="0.2">
      <c r="M94" s="10"/>
      <c r="N94" s="10"/>
      <c r="O94" s="10"/>
      <c r="P94" s="10"/>
      <c r="Q94" s="10"/>
      <c r="R94" s="10"/>
      <c r="S94" s="10"/>
      <c r="T94" s="10"/>
    </row>
    <row r="95" spans="13:20" x14ac:dyDescent="0.2">
      <c r="M95" s="10"/>
      <c r="N95" s="10"/>
      <c r="O95" s="10"/>
      <c r="P95" s="10"/>
      <c r="Q95" s="10"/>
      <c r="R95" s="10"/>
      <c r="S95" s="10"/>
      <c r="T95" s="10"/>
    </row>
    <row r="96" spans="13:20" x14ac:dyDescent="0.2">
      <c r="M96" s="10"/>
      <c r="N96" s="10"/>
      <c r="O96" s="10"/>
      <c r="P96" s="10"/>
      <c r="Q96" s="10"/>
      <c r="R96" s="10"/>
      <c r="S96" s="10"/>
      <c r="T96" s="10"/>
    </row>
    <row r="97" spans="13:20" x14ac:dyDescent="0.2">
      <c r="M97" s="10"/>
      <c r="N97" s="10"/>
      <c r="O97" s="10"/>
      <c r="P97" s="10"/>
      <c r="Q97" s="10"/>
      <c r="R97" s="10"/>
      <c r="S97" s="10"/>
      <c r="T97" s="10"/>
    </row>
    <row r="98" spans="13:20" x14ac:dyDescent="0.2">
      <c r="M98" s="10"/>
      <c r="N98" s="10"/>
      <c r="O98" s="10"/>
      <c r="P98" s="10"/>
      <c r="Q98" s="10"/>
      <c r="R98" s="10"/>
      <c r="S98" s="10"/>
      <c r="T98" s="10"/>
    </row>
    <row r="99" spans="13:20" x14ac:dyDescent="0.2">
      <c r="M99" s="10"/>
      <c r="N99" s="10"/>
      <c r="O99" s="10"/>
      <c r="P99" s="10"/>
      <c r="Q99" s="10"/>
      <c r="R99" s="10"/>
      <c r="S99" s="10"/>
      <c r="T99" s="10"/>
    </row>
    <row r="100" spans="13:20" x14ac:dyDescent="0.2">
      <c r="M100" s="10"/>
      <c r="N100" s="10"/>
      <c r="O100" s="10"/>
      <c r="P100" s="10"/>
      <c r="Q100" s="10"/>
      <c r="R100" s="10"/>
      <c r="S100" s="10"/>
      <c r="T100" s="10"/>
    </row>
    <row r="101" spans="13:20" x14ac:dyDescent="0.2">
      <c r="M101" s="10"/>
      <c r="N101" s="10"/>
      <c r="O101" s="10"/>
      <c r="P101" s="10"/>
      <c r="Q101" s="10"/>
      <c r="R101" s="10"/>
      <c r="S101" s="10"/>
      <c r="T101" s="10"/>
    </row>
    <row r="102" spans="13:20" x14ac:dyDescent="0.2">
      <c r="M102" s="10"/>
      <c r="N102" s="10"/>
      <c r="O102" s="10"/>
      <c r="P102" s="10"/>
      <c r="Q102" s="10"/>
      <c r="R102" s="10"/>
      <c r="S102" s="10"/>
      <c r="T102" s="10"/>
    </row>
    <row r="103" spans="13:20" x14ac:dyDescent="0.2">
      <c r="M103" s="10"/>
      <c r="N103" s="10"/>
      <c r="O103" s="10"/>
      <c r="P103" s="10"/>
      <c r="Q103" s="10"/>
      <c r="R103" s="10"/>
      <c r="S103" s="10"/>
      <c r="T103" s="10"/>
    </row>
    <row r="104" spans="13:20" x14ac:dyDescent="0.2">
      <c r="M104" s="10"/>
      <c r="N104" s="10"/>
      <c r="O104" s="10"/>
      <c r="P104" s="10"/>
      <c r="Q104" s="10"/>
      <c r="R104" s="10"/>
      <c r="S104" s="10"/>
      <c r="T104" s="10"/>
    </row>
    <row r="105" spans="13:20" x14ac:dyDescent="0.2">
      <c r="M105" s="10"/>
      <c r="N105" s="10"/>
      <c r="O105" s="10"/>
      <c r="P105" s="10"/>
      <c r="Q105" s="10"/>
      <c r="R105" s="10"/>
      <c r="S105" s="10"/>
      <c r="T105" s="10"/>
    </row>
    <row r="106" spans="13:20" x14ac:dyDescent="0.2">
      <c r="M106" s="10"/>
      <c r="N106" s="10"/>
      <c r="O106" s="10"/>
      <c r="P106" s="10"/>
      <c r="Q106" s="10"/>
      <c r="R106" s="10"/>
      <c r="S106" s="10"/>
      <c r="T106" s="10"/>
    </row>
    <row r="107" spans="13:20" x14ac:dyDescent="0.2">
      <c r="M107" s="10"/>
      <c r="N107" s="10"/>
      <c r="O107" s="10"/>
      <c r="P107" s="10"/>
      <c r="Q107" s="10"/>
      <c r="R107" s="10"/>
      <c r="S107" s="10"/>
      <c r="T107" s="10"/>
    </row>
    <row r="108" spans="13:20" x14ac:dyDescent="0.2">
      <c r="M108" s="10"/>
      <c r="N108" s="10"/>
      <c r="O108" s="10"/>
      <c r="P108" s="10"/>
      <c r="Q108" s="10"/>
      <c r="R108" s="10"/>
      <c r="S108" s="10"/>
      <c r="T108" s="10"/>
    </row>
    <row r="109" spans="13:20" x14ac:dyDescent="0.2">
      <c r="M109" s="10"/>
      <c r="N109" s="10"/>
      <c r="O109" s="10"/>
      <c r="P109" s="10"/>
      <c r="Q109" s="10"/>
      <c r="R109" s="10"/>
      <c r="S109" s="10"/>
      <c r="T109" s="10"/>
    </row>
    <row r="110" spans="13:20" x14ac:dyDescent="0.2">
      <c r="M110" s="10"/>
      <c r="N110" s="10"/>
      <c r="O110" s="10"/>
      <c r="P110" s="10"/>
      <c r="Q110" s="10"/>
      <c r="R110" s="10"/>
      <c r="S110" s="10"/>
      <c r="T110" s="10"/>
    </row>
    <row r="111" spans="13:20" x14ac:dyDescent="0.2">
      <c r="M111" s="10"/>
      <c r="N111" s="10"/>
      <c r="O111" s="10"/>
      <c r="P111" s="10"/>
      <c r="Q111" s="10"/>
      <c r="R111" s="10"/>
      <c r="S111" s="10"/>
      <c r="T111" s="10"/>
    </row>
    <row r="112" spans="13:20" x14ac:dyDescent="0.2">
      <c r="M112" s="10"/>
      <c r="N112" s="10"/>
      <c r="O112" s="10"/>
      <c r="P112" s="10"/>
      <c r="Q112" s="10"/>
      <c r="R112" s="10"/>
      <c r="S112" s="10"/>
      <c r="T112" s="10"/>
    </row>
    <row r="113" spans="13:20" x14ac:dyDescent="0.2">
      <c r="M113" s="10"/>
      <c r="N113" s="10"/>
      <c r="O113" s="10"/>
      <c r="P113" s="10"/>
      <c r="Q113" s="10"/>
      <c r="R113" s="10"/>
      <c r="S113" s="10"/>
      <c r="T113" s="10"/>
    </row>
    <row r="114" spans="13:20" x14ac:dyDescent="0.2">
      <c r="M114" s="10"/>
      <c r="N114" s="10"/>
      <c r="O114" s="10"/>
      <c r="P114" s="10"/>
      <c r="Q114" s="10"/>
      <c r="R114" s="10"/>
      <c r="S114" s="10"/>
      <c r="T114" s="10"/>
    </row>
    <row r="115" spans="13:20" x14ac:dyDescent="0.2">
      <c r="M115" s="10"/>
      <c r="N115" s="10"/>
      <c r="O115" s="10"/>
      <c r="P115" s="10"/>
      <c r="Q115" s="10"/>
      <c r="R115" s="10"/>
      <c r="S115" s="10"/>
      <c r="T115" s="10"/>
    </row>
    <row r="116" spans="13:20" x14ac:dyDescent="0.2">
      <c r="M116" s="10"/>
      <c r="N116" s="10"/>
      <c r="O116" s="10"/>
      <c r="P116" s="10"/>
      <c r="Q116" s="10"/>
      <c r="R116" s="10"/>
      <c r="S116" s="10"/>
      <c r="T116" s="10"/>
    </row>
    <row r="117" spans="13:20" x14ac:dyDescent="0.2">
      <c r="M117" s="10"/>
      <c r="N117" s="10"/>
      <c r="O117" s="10"/>
      <c r="P117" s="10"/>
      <c r="Q117" s="10"/>
      <c r="R117" s="10"/>
      <c r="S117" s="10"/>
      <c r="T117" s="10"/>
    </row>
    <row r="118" spans="13:20" x14ac:dyDescent="0.2">
      <c r="M118" s="10"/>
      <c r="N118" s="10"/>
      <c r="O118" s="10"/>
      <c r="P118" s="10"/>
      <c r="Q118" s="10"/>
      <c r="R118" s="10"/>
      <c r="S118" s="10"/>
      <c r="T118" s="10"/>
    </row>
    <row r="119" spans="13:20" x14ac:dyDescent="0.2">
      <c r="M119" s="10"/>
      <c r="N119" s="10"/>
      <c r="O119" s="10"/>
      <c r="P119" s="10"/>
      <c r="Q119" s="10"/>
      <c r="R119" s="10"/>
      <c r="S119" s="10"/>
      <c r="T119" s="10"/>
    </row>
    <row r="120" spans="13:20" x14ac:dyDescent="0.2">
      <c r="M120" s="10"/>
      <c r="N120" s="10"/>
      <c r="O120" s="10"/>
      <c r="P120" s="10"/>
      <c r="Q120" s="10"/>
      <c r="R120" s="10"/>
      <c r="S120" s="10"/>
      <c r="T120" s="10"/>
    </row>
    <row r="121" spans="13:20" x14ac:dyDescent="0.2">
      <c r="M121" s="10"/>
      <c r="N121" s="10"/>
      <c r="O121" s="10"/>
      <c r="P121" s="10"/>
      <c r="Q121" s="10"/>
      <c r="R121" s="10"/>
      <c r="S121" s="10"/>
      <c r="T121" s="10"/>
    </row>
    <row r="122" spans="13:20" x14ac:dyDescent="0.2">
      <c r="M122" s="10"/>
      <c r="N122" s="10"/>
      <c r="O122" s="10"/>
      <c r="P122" s="10"/>
      <c r="Q122" s="10"/>
      <c r="R122" s="10"/>
      <c r="S122" s="10"/>
      <c r="T122" s="10"/>
    </row>
    <row r="123" spans="13:20" x14ac:dyDescent="0.2">
      <c r="M123" s="10"/>
      <c r="N123" s="10"/>
      <c r="O123" s="10"/>
      <c r="P123" s="10"/>
      <c r="Q123" s="10"/>
      <c r="R123" s="10"/>
      <c r="S123" s="10"/>
      <c r="T123" s="10"/>
    </row>
    <row r="124" spans="13:20" x14ac:dyDescent="0.2">
      <c r="M124" s="10"/>
      <c r="N124" s="10"/>
      <c r="O124" s="10"/>
      <c r="P124" s="10"/>
      <c r="Q124" s="10"/>
      <c r="R124" s="10"/>
      <c r="S124" s="10"/>
      <c r="T124" s="10"/>
    </row>
    <row r="125" spans="13:20" x14ac:dyDescent="0.2">
      <c r="M125" s="10"/>
      <c r="N125" s="10"/>
      <c r="O125" s="10"/>
      <c r="P125" s="10"/>
      <c r="Q125" s="10"/>
      <c r="R125" s="10"/>
      <c r="S125" s="10"/>
      <c r="T125" s="10"/>
    </row>
    <row r="126" spans="13:20" x14ac:dyDescent="0.2">
      <c r="M126" s="10"/>
      <c r="N126" s="10"/>
      <c r="O126" s="10"/>
      <c r="P126" s="10"/>
      <c r="Q126" s="10"/>
      <c r="R126" s="10"/>
      <c r="S126" s="10"/>
      <c r="T126" s="10"/>
    </row>
    <row r="127" spans="13:20" x14ac:dyDescent="0.2">
      <c r="M127" s="10"/>
      <c r="N127" s="10"/>
      <c r="O127" s="10"/>
      <c r="P127" s="10"/>
      <c r="Q127" s="10"/>
      <c r="R127" s="10"/>
      <c r="S127" s="10"/>
      <c r="T127" s="10"/>
    </row>
    <row r="128" spans="13:20" x14ac:dyDescent="0.2">
      <c r="M128" s="10"/>
      <c r="N128" s="10"/>
      <c r="O128" s="10"/>
      <c r="P128" s="10"/>
      <c r="Q128" s="10"/>
      <c r="R128" s="10"/>
      <c r="S128" s="10"/>
      <c r="T128" s="10"/>
    </row>
    <row r="129" spans="13:20" x14ac:dyDescent="0.2">
      <c r="M129" s="10"/>
      <c r="N129" s="10"/>
      <c r="O129" s="10"/>
      <c r="P129" s="10"/>
      <c r="Q129" s="10"/>
      <c r="R129" s="10"/>
      <c r="S129" s="10"/>
      <c r="T129" s="10"/>
    </row>
    <row r="130" spans="13:20" x14ac:dyDescent="0.2">
      <c r="M130" s="10"/>
      <c r="N130" s="10"/>
      <c r="O130" s="10"/>
      <c r="P130" s="10"/>
      <c r="Q130" s="10"/>
      <c r="R130" s="10"/>
      <c r="S130" s="10"/>
      <c r="T130" s="10"/>
    </row>
    <row r="131" spans="13:20" x14ac:dyDescent="0.2">
      <c r="M131" s="10"/>
      <c r="N131" s="10"/>
      <c r="O131" s="10"/>
      <c r="P131" s="10"/>
      <c r="Q131" s="10"/>
      <c r="R131" s="10"/>
      <c r="S131" s="10"/>
      <c r="T131" s="10"/>
    </row>
    <row r="132" spans="13:20" x14ac:dyDescent="0.2">
      <c r="M132" s="10"/>
      <c r="N132" s="10"/>
      <c r="O132" s="10"/>
      <c r="P132" s="10"/>
      <c r="Q132" s="10"/>
      <c r="R132" s="10"/>
      <c r="S132" s="10"/>
      <c r="T132" s="10"/>
    </row>
    <row r="133" spans="13:20" x14ac:dyDescent="0.2">
      <c r="M133" s="10"/>
      <c r="N133" s="10"/>
      <c r="O133" s="10"/>
      <c r="P133" s="10"/>
      <c r="Q133" s="10"/>
      <c r="R133" s="10"/>
      <c r="S133" s="10"/>
      <c r="T133" s="10"/>
    </row>
    <row r="134" spans="13:20" x14ac:dyDescent="0.2">
      <c r="M134" s="10"/>
      <c r="N134" s="10"/>
      <c r="O134" s="10"/>
      <c r="P134" s="10"/>
      <c r="Q134" s="10"/>
      <c r="R134" s="10"/>
      <c r="S134" s="10"/>
      <c r="T134" s="10"/>
    </row>
    <row r="135" spans="13:20" x14ac:dyDescent="0.2">
      <c r="M135" s="10"/>
      <c r="N135" s="10"/>
      <c r="O135" s="10"/>
      <c r="P135" s="10"/>
      <c r="Q135" s="10"/>
      <c r="R135" s="10"/>
      <c r="S135" s="10"/>
      <c r="T135" s="10"/>
    </row>
    <row r="136" spans="13:20" x14ac:dyDescent="0.2">
      <c r="M136" s="10"/>
      <c r="N136" s="10"/>
      <c r="O136" s="10"/>
      <c r="P136" s="10"/>
      <c r="Q136" s="10"/>
      <c r="R136" s="10"/>
      <c r="S136" s="10"/>
      <c r="T136" s="10"/>
    </row>
    <row r="137" spans="13:20" x14ac:dyDescent="0.2">
      <c r="M137" s="10"/>
      <c r="N137" s="10"/>
      <c r="O137" s="10"/>
      <c r="P137" s="10"/>
      <c r="Q137" s="10"/>
      <c r="R137" s="10"/>
      <c r="S137" s="10"/>
      <c r="T137" s="10"/>
    </row>
    <row r="138" spans="13:20" x14ac:dyDescent="0.2">
      <c r="M138" s="10"/>
      <c r="N138" s="10"/>
      <c r="O138" s="10"/>
      <c r="P138" s="10"/>
      <c r="Q138" s="10"/>
      <c r="R138" s="10"/>
      <c r="S138" s="10"/>
      <c r="T138" s="10"/>
    </row>
    <row r="139" spans="13:20" x14ac:dyDescent="0.2">
      <c r="M139" s="10"/>
      <c r="N139" s="10"/>
      <c r="O139" s="10"/>
      <c r="P139" s="10"/>
      <c r="Q139" s="10"/>
      <c r="R139" s="10"/>
      <c r="S139" s="10"/>
      <c r="T139" s="10"/>
    </row>
    <row r="140" spans="13:20" x14ac:dyDescent="0.2">
      <c r="M140" s="10"/>
      <c r="N140" s="10"/>
      <c r="O140" s="10"/>
      <c r="P140" s="10"/>
      <c r="Q140" s="10"/>
      <c r="R140" s="10"/>
      <c r="S140" s="10"/>
      <c r="T140" s="10"/>
    </row>
    <row r="141" spans="13:20" x14ac:dyDescent="0.2">
      <c r="M141" s="10"/>
      <c r="N141" s="10"/>
      <c r="O141" s="10"/>
      <c r="P141" s="10"/>
      <c r="Q141" s="10"/>
      <c r="R141" s="10"/>
      <c r="S141" s="10"/>
      <c r="T141" s="10"/>
    </row>
    <row r="142" spans="13:20" x14ac:dyDescent="0.2">
      <c r="M142" s="10"/>
      <c r="N142" s="10"/>
      <c r="O142" s="10"/>
      <c r="P142" s="10"/>
      <c r="Q142" s="10"/>
      <c r="R142" s="10"/>
      <c r="S142" s="10"/>
      <c r="T142" s="10"/>
    </row>
    <row r="143" spans="13:20" x14ac:dyDescent="0.2">
      <c r="M143" s="10"/>
      <c r="N143" s="10"/>
      <c r="O143" s="10"/>
      <c r="P143" s="10"/>
      <c r="Q143" s="10"/>
      <c r="R143" s="10"/>
      <c r="S143" s="10"/>
      <c r="T143" s="10"/>
    </row>
    <row r="144" spans="13:20" x14ac:dyDescent="0.2">
      <c r="M144" s="10"/>
      <c r="N144" s="10"/>
      <c r="O144" s="10"/>
      <c r="P144" s="10"/>
      <c r="Q144" s="10"/>
      <c r="R144" s="10"/>
      <c r="S144" s="10"/>
      <c r="T144" s="10"/>
    </row>
    <row r="145" spans="13:20" x14ac:dyDescent="0.2">
      <c r="M145" s="10"/>
      <c r="N145" s="10"/>
      <c r="O145" s="10"/>
      <c r="P145" s="10"/>
      <c r="Q145" s="10"/>
      <c r="R145" s="10"/>
      <c r="S145" s="10"/>
      <c r="T145" s="10"/>
    </row>
    <row r="146" spans="13:20" x14ac:dyDescent="0.2">
      <c r="M146" s="10"/>
      <c r="N146" s="10"/>
      <c r="O146" s="10"/>
      <c r="P146" s="10"/>
      <c r="Q146" s="10"/>
      <c r="R146" s="10"/>
      <c r="S146" s="10"/>
      <c r="T146" s="10"/>
    </row>
    <row r="147" spans="13:20" x14ac:dyDescent="0.2">
      <c r="M147" s="10"/>
      <c r="N147" s="10"/>
      <c r="O147" s="10"/>
      <c r="P147" s="10"/>
      <c r="Q147" s="10"/>
      <c r="R147" s="10"/>
      <c r="S147" s="10"/>
      <c r="T147" s="10"/>
    </row>
    <row r="148" spans="13:20" x14ac:dyDescent="0.2">
      <c r="M148" s="10"/>
      <c r="N148" s="10"/>
      <c r="O148" s="10"/>
      <c r="P148" s="10"/>
      <c r="Q148" s="10"/>
      <c r="R148" s="10"/>
      <c r="S148" s="10"/>
      <c r="T148" s="10"/>
    </row>
    <row r="149" spans="13:20" x14ac:dyDescent="0.2">
      <c r="M149" s="10"/>
      <c r="N149" s="10"/>
      <c r="O149" s="10"/>
      <c r="P149" s="10"/>
      <c r="Q149" s="10"/>
      <c r="R149" s="10"/>
      <c r="S149" s="10"/>
      <c r="T149" s="10"/>
    </row>
    <row r="150" spans="13:20" x14ac:dyDescent="0.2">
      <c r="M150" s="10"/>
      <c r="N150" s="10"/>
      <c r="O150" s="10"/>
      <c r="P150" s="10"/>
      <c r="Q150" s="10"/>
      <c r="R150" s="10"/>
      <c r="S150" s="10"/>
      <c r="T150" s="10"/>
    </row>
    <row r="151" spans="13:20" x14ac:dyDescent="0.2">
      <c r="M151" s="10"/>
      <c r="N151" s="10"/>
      <c r="O151" s="10"/>
      <c r="P151" s="10"/>
      <c r="Q151" s="10"/>
      <c r="R151" s="10"/>
      <c r="S151" s="10"/>
      <c r="T151" s="10"/>
    </row>
    <row r="152" spans="13:20" x14ac:dyDescent="0.2">
      <c r="M152" s="10"/>
      <c r="N152" s="10"/>
      <c r="O152" s="10"/>
      <c r="P152" s="10"/>
      <c r="Q152" s="10"/>
      <c r="R152" s="10"/>
      <c r="S152" s="10"/>
      <c r="T152" s="10"/>
    </row>
    <row r="153" spans="13:20" x14ac:dyDescent="0.2">
      <c r="M153" s="10"/>
      <c r="N153" s="10"/>
      <c r="O153" s="10"/>
      <c r="P153" s="10"/>
      <c r="Q153" s="10"/>
      <c r="R153" s="10"/>
      <c r="S153" s="10"/>
      <c r="T153" s="10"/>
    </row>
    <row r="154" spans="13:20" x14ac:dyDescent="0.2">
      <c r="M154" s="10"/>
      <c r="N154" s="10"/>
      <c r="O154" s="10"/>
      <c r="P154" s="10"/>
      <c r="Q154" s="10"/>
      <c r="R154" s="10"/>
      <c r="S154" s="10"/>
      <c r="T154" s="10"/>
    </row>
    <row r="155" spans="13:20" x14ac:dyDescent="0.2">
      <c r="M155" s="10"/>
      <c r="N155" s="10"/>
      <c r="O155" s="10"/>
      <c r="P155" s="10"/>
      <c r="Q155" s="10"/>
      <c r="R155" s="10"/>
      <c r="S155" s="10"/>
      <c r="T155" s="10"/>
    </row>
    <row r="156" spans="13:20" x14ac:dyDescent="0.2">
      <c r="M156" s="10"/>
      <c r="N156" s="10"/>
      <c r="O156" s="10"/>
      <c r="P156" s="10"/>
      <c r="Q156" s="10"/>
      <c r="R156" s="10"/>
      <c r="S156" s="10"/>
      <c r="T156" s="10"/>
    </row>
    <row r="157" spans="13:20" x14ac:dyDescent="0.2">
      <c r="M157" s="10"/>
      <c r="N157" s="10"/>
      <c r="O157" s="10"/>
      <c r="P157" s="10"/>
      <c r="Q157" s="10"/>
      <c r="R157" s="10"/>
      <c r="S157" s="10"/>
      <c r="T157" s="10"/>
    </row>
    <row r="158" spans="13:20" x14ac:dyDescent="0.2">
      <c r="M158" s="10"/>
      <c r="N158" s="10"/>
      <c r="O158" s="10"/>
      <c r="P158" s="10"/>
      <c r="Q158" s="10"/>
      <c r="R158" s="10"/>
      <c r="S158" s="10"/>
      <c r="T158" s="10"/>
    </row>
    <row r="159" spans="13:20" x14ac:dyDescent="0.2">
      <c r="M159" s="10"/>
      <c r="N159" s="10"/>
      <c r="O159" s="10"/>
      <c r="P159" s="10"/>
      <c r="Q159" s="10"/>
      <c r="R159" s="10"/>
      <c r="S159" s="10"/>
      <c r="T159" s="10"/>
    </row>
    <row r="160" spans="13:20" x14ac:dyDescent="0.2">
      <c r="M160" s="10"/>
      <c r="N160" s="10"/>
      <c r="O160" s="10"/>
      <c r="P160" s="10"/>
      <c r="Q160" s="10"/>
      <c r="R160" s="10"/>
      <c r="S160" s="10"/>
      <c r="T160" s="10"/>
    </row>
    <row r="161" spans="13:20" x14ac:dyDescent="0.2">
      <c r="M161" s="10"/>
      <c r="N161" s="10"/>
      <c r="O161" s="10"/>
      <c r="P161" s="10"/>
      <c r="Q161" s="10"/>
      <c r="R161" s="10"/>
      <c r="S161" s="10"/>
      <c r="T161" s="10"/>
    </row>
    <row r="162" spans="13:20" x14ac:dyDescent="0.2">
      <c r="M162" s="10"/>
      <c r="N162" s="10"/>
      <c r="O162" s="10"/>
      <c r="P162" s="10"/>
      <c r="Q162" s="10"/>
      <c r="R162" s="10"/>
      <c r="S162" s="10"/>
      <c r="T162" s="10"/>
    </row>
    <row r="163" spans="13:20" x14ac:dyDescent="0.2">
      <c r="M163" s="10"/>
      <c r="N163" s="10"/>
      <c r="O163" s="10"/>
      <c r="P163" s="10"/>
      <c r="Q163" s="10"/>
      <c r="R163" s="10"/>
      <c r="S163" s="10"/>
      <c r="T163" s="10"/>
    </row>
    <row r="164" spans="13:20" x14ac:dyDescent="0.2">
      <c r="M164" s="10"/>
      <c r="N164" s="10"/>
      <c r="O164" s="10"/>
      <c r="P164" s="10"/>
      <c r="Q164" s="10"/>
      <c r="R164" s="10"/>
      <c r="S164" s="10"/>
      <c r="T164" s="10"/>
    </row>
    <row r="165" spans="13:20" x14ac:dyDescent="0.2">
      <c r="M165" s="10"/>
      <c r="N165" s="10"/>
      <c r="O165" s="10"/>
      <c r="P165" s="10"/>
      <c r="Q165" s="10"/>
      <c r="R165" s="10"/>
      <c r="S165" s="10"/>
      <c r="T165" s="10"/>
    </row>
    <row r="166" spans="13:20" x14ac:dyDescent="0.2">
      <c r="M166" s="10"/>
      <c r="N166" s="10"/>
      <c r="O166" s="10"/>
      <c r="P166" s="10"/>
      <c r="Q166" s="10"/>
      <c r="R166" s="10"/>
      <c r="S166" s="10"/>
      <c r="T166" s="10"/>
    </row>
    <row r="167" spans="13:20" x14ac:dyDescent="0.2">
      <c r="M167" s="10"/>
      <c r="N167" s="10"/>
      <c r="O167" s="10"/>
      <c r="P167" s="10"/>
      <c r="Q167" s="10"/>
      <c r="R167" s="10"/>
      <c r="S167" s="10"/>
      <c r="T167" s="10"/>
    </row>
    <row r="168" spans="13:20" x14ac:dyDescent="0.2">
      <c r="M168" s="10"/>
      <c r="N168" s="10"/>
      <c r="O168" s="10"/>
      <c r="P168" s="10"/>
      <c r="Q168" s="10"/>
      <c r="R168" s="10"/>
      <c r="S168" s="10"/>
      <c r="T168" s="10"/>
    </row>
    <row r="169" spans="13:20" x14ac:dyDescent="0.2">
      <c r="M169" s="10"/>
      <c r="N169" s="10"/>
      <c r="O169" s="10"/>
      <c r="P169" s="10"/>
      <c r="Q169" s="10"/>
      <c r="R169" s="10"/>
      <c r="S169" s="10"/>
      <c r="T169" s="10"/>
    </row>
    <row r="170" spans="13:20" x14ac:dyDescent="0.2">
      <c r="M170" s="10"/>
      <c r="N170" s="10"/>
      <c r="O170" s="10"/>
      <c r="P170" s="10"/>
      <c r="Q170" s="10"/>
      <c r="R170" s="10"/>
      <c r="S170" s="10"/>
      <c r="T170" s="10"/>
    </row>
    <row r="171" spans="13:20" x14ac:dyDescent="0.2">
      <c r="M171" s="10"/>
      <c r="N171" s="10"/>
      <c r="O171" s="10"/>
      <c r="P171" s="10"/>
      <c r="Q171" s="10"/>
      <c r="R171" s="10"/>
      <c r="S171" s="10"/>
      <c r="T171" s="10"/>
    </row>
    <row r="172" spans="13:20" x14ac:dyDescent="0.2">
      <c r="M172" s="10"/>
      <c r="N172" s="10"/>
      <c r="O172" s="10"/>
      <c r="P172" s="10"/>
      <c r="Q172" s="10"/>
      <c r="R172" s="10"/>
      <c r="S172" s="10"/>
      <c r="T172" s="10"/>
    </row>
    <row r="173" spans="13:20" x14ac:dyDescent="0.2">
      <c r="M173" s="10"/>
      <c r="N173" s="10"/>
      <c r="O173" s="10"/>
      <c r="P173" s="10"/>
      <c r="Q173" s="10"/>
      <c r="R173" s="10"/>
      <c r="S173" s="10"/>
      <c r="T173" s="10"/>
    </row>
    <row r="174" spans="13:20" x14ac:dyDescent="0.2">
      <c r="M174" s="10"/>
      <c r="N174" s="10"/>
      <c r="O174" s="10"/>
      <c r="P174" s="10"/>
      <c r="Q174" s="10"/>
      <c r="R174" s="10"/>
      <c r="S174" s="10"/>
      <c r="T174" s="10"/>
    </row>
    <row r="175" spans="13:20" x14ac:dyDescent="0.2">
      <c r="M175" s="10"/>
      <c r="N175" s="10"/>
      <c r="O175" s="10"/>
      <c r="P175" s="10"/>
      <c r="Q175" s="10"/>
      <c r="R175" s="10"/>
      <c r="S175" s="10"/>
      <c r="T175" s="10"/>
    </row>
    <row r="176" spans="13:20" x14ac:dyDescent="0.2">
      <c r="M176" s="10"/>
      <c r="N176" s="10"/>
      <c r="O176" s="10"/>
      <c r="P176" s="10"/>
      <c r="Q176" s="10"/>
      <c r="R176" s="10"/>
      <c r="S176" s="10"/>
      <c r="T176" s="10"/>
    </row>
    <row r="177" spans="13:20" x14ac:dyDescent="0.2">
      <c r="M177" s="10"/>
      <c r="N177" s="10"/>
      <c r="O177" s="10"/>
      <c r="P177" s="10"/>
      <c r="Q177" s="10"/>
      <c r="R177" s="10"/>
      <c r="S177" s="10"/>
      <c r="T177" s="10"/>
    </row>
    <row r="178" spans="13:20" x14ac:dyDescent="0.2">
      <c r="M178" s="10"/>
      <c r="N178" s="10"/>
      <c r="O178" s="10"/>
      <c r="P178" s="10"/>
      <c r="Q178" s="10"/>
      <c r="R178" s="10"/>
      <c r="S178" s="10"/>
      <c r="T178" s="10"/>
    </row>
    <row r="179" spans="13:20" x14ac:dyDescent="0.2">
      <c r="M179" s="10"/>
      <c r="N179" s="10"/>
      <c r="O179" s="10"/>
      <c r="P179" s="10"/>
      <c r="Q179" s="10"/>
      <c r="R179" s="10"/>
      <c r="S179" s="10"/>
      <c r="T179" s="10"/>
    </row>
    <row r="180" spans="13:20" x14ac:dyDescent="0.2">
      <c r="M180" s="10"/>
      <c r="N180" s="10"/>
      <c r="O180" s="10"/>
      <c r="P180" s="10"/>
      <c r="Q180" s="10"/>
      <c r="R180" s="10"/>
      <c r="S180" s="10"/>
      <c r="T180" s="10"/>
    </row>
    <row r="181" spans="13:20" x14ac:dyDescent="0.2">
      <c r="M181" s="10"/>
      <c r="N181" s="10"/>
      <c r="O181" s="10"/>
      <c r="P181" s="10"/>
      <c r="Q181" s="10"/>
      <c r="R181" s="10"/>
      <c r="S181" s="10"/>
      <c r="T181" s="10"/>
    </row>
    <row r="182" spans="13:20" x14ac:dyDescent="0.2">
      <c r="M182" s="10"/>
      <c r="N182" s="10"/>
      <c r="O182" s="10"/>
      <c r="P182" s="10"/>
      <c r="Q182" s="10"/>
      <c r="R182" s="10"/>
      <c r="S182" s="10"/>
      <c r="T182" s="10"/>
    </row>
    <row r="183" spans="13:20" x14ac:dyDescent="0.2">
      <c r="M183" s="10"/>
      <c r="N183" s="10"/>
      <c r="O183" s="10"/>
      <c r="P183" s="10"/>
      <c r="Q183" s="10"/>
      <c r="R183" s="10"/>
      <c r="S183" s="10"/>
      <c r="T183" s="10"/>
    </row>
    <row r="184" spans="13:20" x14ac:dyDescent="0.2">
      <c r="M184" s="10"/>
      <c r="N184" s="10"/>
      <c r="O184" s="10"/>
      <c r="P184" s="10"/>
      <c r="Q184" s="10"/>
      <c r="R184" s="10"/>
      <c r="S184" s="10"/>
      <c r="T184" s="10"/>
    </row>
    <row r="185" spans="13:20" x14ac:dyDescent="0.2">
      <c r="M185" s="10"/>
      <c r="N185" s="10"/>
      <c r="O185" s="10"/>
      <c r="P185" s="10"/>
      <c r="Q185" s="10"/>
      <c r="R185" s="10"/>
      <c r="S185" s="10"/>
      <c r="T185" s="10"/>
    </row>
    <row r="186" spans="13:20" x14ac:dyDescent="0.2">
      <c r="M186" s="10"/>
      <c r="N186" s="10"/>
      <c r="O186" s="10"/>
      <c r="P186" s="10"/>
      <c r="Q186" s="10"/>
      <c r="R186" s="10"/>
      <c r="S186" s="10"/>
      <c r="T186" s="10"/>
    </row>
    <row r="187" spans="13:20" x14ac:dyDescent="0.2">
      <c r="M187" s="10"/>
      <c r="N187" s="10"/>
      <c r="O187" s="10"/>
      <c r="P187" s="10"/>
      <c r="Q187" s="10"/>
      <c r="R187" s="10"/>
      <c r="S187" s="10"/>
      <c r="T187" s="10"/>
    </row>
    <row r="188" spans="13:20" x14ac:dyDescent="0.2">
      <c r="M188" s="10"/>
      <c r="N188" s="10"/>
      <c r="O188" s="10"/>
      <c r="P188" s="10"/>
      <c r="Q188" s="10"/>
      <c r="R188" s="10"/>
      <c r="S188" s="10"/>
      <c r="T188" s="10"/>
    </row>
    <row r="189" spans="13:20" x14ac:dyDescent="0.2">
      <c r="M189" s="10"/>
      <c r="N189" s="10"/>
      <c r="O189" s="10"/>
      <c r="P189" s="10"/>
      <c r="Q189" s="10"/>
      <c r="R189" s="10"/>
      <c r="S189" s="10"/>
      <c r="T189" s="10"/>
    </row>
    <row r="190" spans="13:20" x14ac:dyDescent="0.2">
      <c r="M190" s="10"/>
      <c r="N190" s="10"/>
      <c r="O190" s="10"/>
      <c r="P190" s="10"/>
      <c r="Q190" s="10"/>
      <c r="R190" s="10"/>
      <c r="S190" s="10"/>
      <c r="T190" s="10"/>
    </row>
    <row r="191" spans="13:20" x14ac:dyDescent="0.2">
      <c r="M191" s="10"/>
      <c r="N191" s="10"/>
      <c r="O191" s="10"/>
      <c r="P191" s="10"/>
      <c r="Q191" s="10"/>
      <c r="R191" s="10"/>
      <c r="S191" s="10"/>
      <c r="T191" s="10"/>
    </row>
    <row r="192" spans="13:20" x14ac:dyDescent="0.2">
      <c r="M192" s="10"/>
      <c r="N192" s="10"/>
      <c r="O192" s="10"/>
      <c r="P192" s="10"/>
      <c r="Q192" s="10"/>
      <c r="R192" s="10"/>
      <c r="S192" s="10"/>
      <c r="T192" s="10"/>
    </row>
    <row r="193" spans="13:20" x14ac:dyDescent="0.2">
      <c r="M193" s="10"/>
      <c r="N193" s="10"/>
      <c r="O193" s="10"/>
      <c r="P193" s="10"/>
      <c r="Q193" s="10"/>
      <c r="R193" s="10"/>
      <c r="S193" s="10"/>
      <c r="T193" s="10"/>
    </row>
    <row r="194" spans="13:20" x14ac:dyDescent="0.2">
      <c r="M194" s="10"/>
      <c r="N194" s="10"/>
      <c r="O194" s="10"/>
      <c r="P194" s="10"/>
      <c r="Q194" s="10"/>
      <c r="R194" s="10"/>
      <c r="S194" s="10"/>
      <c r="T194" s="10"/>
    </row>
    <row r="195" spans="13:20" x14ac:dyDescent="0.2">
      <c r="M195" s="10"/>
      <c r="N195" s="10"/>
      <c r="O195" s="10"/>
      <c r="P195" s="10"/>
      <c r="Q195" s="10"/>
      <c r="R195" s="10"/>
      <c r="S195" s="10"/>
      <c r="T195" s="10"/>
    </row>
    <row r="196" spans="13:20" x14ac:dyDescent="0.2">
      <c r="M196" s="10"/>
      <c r="N196" s="10"/>
      <c r="O196" s="10"/>
      <c r="P196" s="10"/>
      <c r="Q196" s="10"/>
      <c r="R196" s="10"/>
      <c r="S196" s="10"/>
      <c r="T196" s="10"/>
    </row>
  </sheetData>
  <mergeCells count="3">
    <mergeCell ref="M36:S36"/>
    <mergeCell ref="N45:T45"/>
    <mergeCell ref="M46:T4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Company>tuc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wosch</dc:creator>
  <cp:lastModifiedBy>Microsoft Office User</cp:lastModifiedBy>
  <dcterms:created xsi:type="dcterms:W3CDTF">2009-07-06T14:39:41Z</dcterms:created>
  <dcterms:modified xsi:type="dcterms:W3CDTF">2020-08-30T15:39:46Z</dcterms:modified>
</cp:coreProperties>
</file>