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153D30A1-65D1-C945-8C96-61B66D42963D}" xr6:coauthVersionLast="45" xr6:coauthVersionMax="45" xr10:uidLastSave="{00000000-0000-0000-0000-000000000000}"/>
  <workbookProtection workbookAlgorithmName="SHA-512" workbookHashValue="otSpB9kbKFqkMsuWQK0ka0bfBfHsYum3/LyR/qVWRbeOiIb9/P06HdN9GOtF7hIeC6EXiE8nS7u4LfsmLRQ+AQ==" workbookSaltValue="Mum5tq1wCHukZLkx8UHhmg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8" i="1" l="1"/>
  <c r="H339" i="1"/>
  <c r="I339" i="1" s="1"/>
  <c r="I337" i="1"/>
  <c r="H335" i="1"/>
  <c r="I335" i="1" s="1"/>
  <c r="I333" i="1"/>
  <c r="I334" i="1"/>
  <c r="I324" i="1"/>
  <c r="I328" i="1" s="1"/>
  <c r="I6" i="1"/>
  <c r="G290" i="1" l="1"/>
  <c r="H326" i="1" l="1"/>
  <c r="H334" i="1" s="1"/>
  <c r="I330" i="1"/>
  <c r="H330" i="1"/>
  <c r="H338" i="1" s="1"/>
  <c r="H328" i="1"/>
  <c r="H336" i="1" s="1"/>
  <c r="H324" i="1"/>
  <c r="H332" i="1" s="1"/>
  <c r="E6" i="1" l="1"/>
  <c r="C307" i="1"/>
  <c r="C308" i="1" s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06" i="1"/>
  <c r="E306" i="1" s="1"/>
  <c r="E294" i="1" l="1"/>
  <c r="E295" i="1"/>
  <c r="D307" i="1"/>
  <c r="D306" i="1"/>
  <c r="F302" i="1"/>
  <c r="E307" i="1"/>
  <c r="C309" i="1"/>
  <c r="D308" i="1"/>
  <c r="E308" i="1"/>
  <c r="M297" i="1" l="1"/>
  <c r="M296" i="1"/>
  <c r="I309" i="1"/>
  <c r="L309" i="1" s="1"/>
  <c r="I308" i="1"/>
  <c r="L308" i="1" s="1"/>
  <c r="I318" i="1"/>
  <c r="I317" i="1"/>
  <c r="H317" i="1" s="1"/>
  <c r="I312" i="1"/>
  <c r="I315" i="1" s="1"/>
  <c r="I311" i="1"/>
  <c r="I314" i="1" s="1"/>
  <c r="H302" i="1"/>
  <c r="I302" i="1" s="1"/>
  <c r="H305" i="1"/>
  <c r="I305" i="1" s="1"/>
  <c r="H303" i="1"/>
  <c r="I303" i="1" s="1"/>
  <c r="H306" i="1"/>
  <c r="I306" i="1" s="1"/>
  <c r="C310" i="1"/>
  <c r="D309" i="1"/>
  <c r="E309" i="1"/>
  <c r="H319" i="1" l="1"/>
  <c r="I319" i="1"/>
  <c r="I320" i="1"/>
  <c r="H315" i="1"/>
  <c r="H318" i="1"/>
  <c r="H320" i="1" s="1"/>
  <c r="H314" i="1"/>
  <c r="J308" i="1"/>
  <c r="J309" i="1"/>
  <c r="C311" i="1"/>
  <c r="E310" i="1"/>
  <c r="D310" i="1"/>
  <c r="C312" i="1" l="1"/>
  <c r="E311" i="1"/>
  <c r="D311" i="1"/>
  <c r="C313" i="1" l="1"/>
  <c r="E312" i="1"/>
  <c r="D312" i="1"/>
  <c r="C314" i="1" l="1"/>
  <c r="D313" i="1"/>
  <c r="E313" i="1"/>
  <c r="C315" i="1" l="1"/>
  <c r="E314" i="1"/>
  <c r="D314" i="1"/>
  <c r="C316" i="1" l="1"/>
  <c r="E315" i="1"/>
  <c r="D315" i="1"/>
  <c r="C317" i="1" l="1"/>
  <c r="E316" i="1"/>
  <c r="D316" i="1"/>
  <c r="C318" i="1" l="1"/>
  <c r="D317" i="1"/>
  <c r="E317" i="1"/>
  <c r="C319" i="1" l="1"/>
  <c r="E318" i="1"/>
  <c r="D318" i="1"/>
  <c r="C320" i="1" l="1"/>
  <c r="E319" i="1"/>
  <c r="D319" i="1"/>
  <c r="C321" i="1" l="1"/>
  <c r="D320" i="1"/>
  <c r="E320" i="1"/>
  <c r="C322" i="1" l="1"/>
  <c r="D321" i="1"/>
  <c r="E321" i="1"/>
  <c r="C323" i="1" l="1"/>
  <c r="E322" i="1"/>
  <c r="D322" i="1"/>
  <c r="C324" i="1" l="1"/>
  <c r="E323" i="1"/>
  <c r="D323" i="1"/>
  <c r="C325" i="1" l="1"/>
  <c r="E324" i="1"/>
  <c r="D324" i="1"/>
  <c r="C326" i="1" l="1"/>
  <c r="D325" i="1"/>
  <c r="E325" i="1"/>
  <c r="C327" i="1" l="1"/>
  <c r="E326" i="1"/>
  <c r="D326" i="1"/>
  <c r="C328" i="1" l="1"/>
  <c r="D327" i="1"/>
  <c r="E327" i="1"/>
  <c r="C329" i="1" l="1"/>
  <c r="D328" i="1"/>
  <c r="E328" i="1"/>
  <c r="C330" i="1" l="1"/>
  <c r="D329" i="1"/>
  <c r="E329" i="1"/>
  <c r="C331" i="1" l="1"/>
  <c r="E330" i="1"/>
  <c r="D330" i="1"/>
  <c r="C332" i="1" l="1"/>
  <c r="E331" i="1"/>
  <c r="D331" i="1"/>
  <c r="C333" i="1" l="1"/>
  <c r="E332" i="1"/>
  <c r="D332" i="1"/>
  <c r="C334" i="1" l="1"/>
  <c r="D333" i="1"/>
  <c r="E333" i="1"/>
  <c r="C335" i="1" l="1"/>
  <c r="E334" i="1"/>
  <c r="D334" i="1"/>
  <c r="C336" i="1" l="1"/>
  <c r="E335" i="1"/>
  <c r="D335" i="1"/>
  <c r="C337" i="1" l="1"/>
  <c r="D336" i="1"/>
  <c r="E336" i="1"/>
  <c r="C338" i="1" l="1"/>
  <c r="D337" i="1"/>
  <c r="E337" i="1"/>
  <c r="C339" i="1" l="1"/>
  <c r="E338" i="1"/>
  <c r="D338" i="1"/>
  <c r="C340" i="1" l="1"/>
  <c r="E339" i="1"/>
  <c r="D339" i="1"/>
  <c r="C341" i="1" l="1"/>
  <c r="E340" i="1"/>
  <c r="D340" i="1"/>
  <c r="C342" i="1" l="1"/>
  <c r="D341" i="1"/>
  <c r="E341" i="1"/>
  <c r="C343" i="1" l="1"/>
  <c r="E342" i="1"/>
  <c r="D342" i="1"/>
  <c r="C344" i="1" l="1"/>
  <c r="E343" i="1"/>
  <c r="D343" i="1"/>
  <c r="C345" i="1" l="1"/>
  <c r="D344" i="1"/>
  <c r="E344" i="1"/>
  <c r="C346" i="1" l="1"/>
  <c r="D345" i="1"/>
  <c r="E345" i="1"/>
  <c r="C347" i="1" l="1"/>
  <c r="E346" i="1"/>
  <c r="D346" i="1"/>
  <c r="C348" i="1" l="1"/>
  <c r="E347" i="1"/>
  <c r="D347" i="1"/>
  <c r="C349" i="1" l="1"/>
  <c r="E348" i="1"/>
  <c r="D348" i="1"/>
  <c r="C350" i="1" l="1"/>
  <c r="D349" i="1"/>
  <c r="E349" i="1"/>
  <c r="C351" i="1" l="1"/>
  <c r="E350" i="1"/>
  <c r="D350" i="1"/>
  <c r="C352" i="1" l="1"/>
  <c r="E351" i="1"/>
  <c r="D351" i="1"/>
  <c r="C353" i="1" l="1"/>
  <c r="E352" i="1"/>
  <c r="D352" i="1"/>
  <c r="C354" i="1" l="1"/>
  <c r="D353" i="1"/>
  <c r="E353" i="1"/>
  <c r="C355" i="1" l="1"/>
  <c r="E354" i="1"/>
  <c r="D354" i="1"/>
  <c r="C356" i="1" l="1"/>
  <c r="D355" i="1"/>
  <c r="E355" i="1"/>
  <c r="C357" i="1" l="1"/>
  <c r="D356" i="1"/>
  <c r="E356" i="1"/>
  <c r="C358" i="1" l="1"/>
  <c r="D357" i="1"/>
  <c r="E357" i="1"/>
  <c r="C359" i="1" l="1"/>
  <c r="E358" i="1"/>
  <c r="D358" i="1"/>
  <c r="C360" i="1" l="1"/>
  <c r="E359" i="1"/>
  <c r="D359" i="1"/>
  <c r="C361" i="1" l="1"/>
  <c r="E360" i="1"/>
  <c r="D360" i="1"/>
  <c r="C362" i="1" l="1"/>
  <c r="D361" i="1"/>
  <c r="E361" i="1"/>
  <c r="C363" i="1" l="1"/>
  <c r="E362" i="1"/>
  <c r="D362" i="1"/>
  <c r="C364" i="1" l="1"/>
  <c r="D363" i="1"/>
  <c r="E363" i="1"/>
  <c r="C365" i="1" l="1"/>
  <c r="D364" i="1"/>
  <c r="E364" i="1"/>
  <c r="C366" i="1" l="1"/>
  <c r="D365" i="1"/>
  <c r="E365" i="1"/>
  <c r="C367" i="1" l="1"/>
  <c r="E366" i="1"/>
  <c r="D366" i="1"/>
  <c r="C368" i="1" l="1"/>
  <c r="E367" i="1"/>
  <c r="D367" i="1"/>
  <c r="C369" i="1" l="1"/>
  <c r="E368" i="1"/>
  <c r="D368" i="1"/>
  <c r="C370" i="1" l="1"/>
  <c r="D369" i="1"/>
  <c r="E369" i="1"/>
  <c r="C371" i="1" l="1"/>
  <c r="E370" i="1"/>
  <c r="D370" i="1"/>
  <c r="C372" i="1" l="1"/>
  <c r="D371" i="1"/>
  <c r="E371" i="1"/>
  <c r="C373" i="1" l="1"/>
  <c r="D372" i="1"/>
  <c r="E372" i="1"/>
  <c r="C374" i="1" l="1"/>
  <c r="D373" i="1"/>
  <c r="E373" i="1"/>
  <c r="C375" i="1" l="1"/>
  <c r="E374" i="1"/>
  <c r="D374" i="1"/>
  <c r="C376" i="1" l="1"/>
  <c r="E375" i="1"/>
  <c r="D375" i="1"/>
  <c r="C377" i="1" l="1"/>
  <c r="E376" i="1"/>
  <c r="D376" i="1"/>
  <c r="C378" i="1" l="1"/>
  <c r="D377" i="1"/>
  <c r="E377" i="1"/>
  <c r="E378" i="1" l="1"/>
  <c r="D378" i="1"/>
  <c r="M309" i="1"/>
  <c r="M308" i="1"/>
</calcChain>
</file>

<file path=xl/sharedStrings.xml><?xml version="1.0" encoding="utf-8"?>
<sst xmlns="http://schemas.openxmlformats.org/spreadsheetml/2006/main" count="56" uniqueCount="20">
  <si>
    <t>x</t>
  </si>
  <si>
    <t>y</t>
  </si>
  <si>
    <t>deg</t>
  </si>
  <si>
    <t>rad</t>
  </si>
  <si>
    <t>radius</t>
  </si>
  <si>
    <t>Deklination</t>
  </si>
  <si>
    <t>Erdachse</t>
  </si>
  <si>
    <t>Äquator</t>
  </si>
  <si>
    <t>Winkel 1</t>
  </si>
  <si>
    <t>Winkel 2</t>
  </si>
  <si>
    <t>Strahlen</t>
  </si>
  <si>
    <t>Fläche</t>
  </si>
  <si>
    <t>Normale</t>
  </si>
  <si>
    <t>Gesamtw.</t>
  </si>
  <si>
    <t>Sonnenstrahl</t>
  </si>
  <si>
    <t>dek+50,83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</si>
  <si>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</si>
  <si>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</si>
  <si>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</si>
  <si>
    <t>Anstellwinkel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</si>
</sst>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2" fontId="3" fillId="2" borderId="0" xfId="0" applyNumberFormat="1" applyFon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 applyProtection="1">
      <protection locked="0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 applyAlignment="1" applyProtection="1">
      <alignment horizontal="center"/>
      <protection locked="0"/>
    </xf>
    <xf numFmtId="2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009668652671736E-2"/>
          <c:y val="3.7890865493665139E-2"/>
          <c:w val="0.70335033655415491"/>
          <c:h val="0.94774933450827725"/>
        </c:manualLayout>
      </c:layout>
      <c:scatterChart>
        <c:scatterStyle val="smoothMarker"/>
        <c:varyColors val="0"/>
        <c:ser>
          <c:idx val="0"/>
          <c:order val="0"/>
          <c:tx>
            <c:v>Erde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Programm!$D$306:$D$378</c:f>
              <c:numCache>
                <c:formatCode>General</c:formatCode>
                <c:ptCount val="73"/>
                <c:pt idx="0">
                  <c:v>10</c:v>
                </c:pt>
                <c:pt idx="1">
                  <c:v>9.961946980917455</c:v>
                </c:pt>
                <c:pt idx="2">
                  <c:v>9.8480775301220795</c:v>
                </c:pt>
                <c:pt idx="3">
                  <c:v>9.6592582628906829</c:v>
                </c:pt>
                <c:pt idx="4">
                  <c:v>9.3969262078590852</c:v>
                </c:pt>
                <c:pt idx="5">
                  <c:v>9.0630778703664987</c:v>
                </c:pt>
                <c:pt idx="6">
                  <c:v>8.6602540378443873</c:v>
                </c:pt>
                <c:pt idx="7">
                  <c:v>8.1915204428899173</c:v>
                </c:pt>
                <c:pt idx="8">
                  <c:v>7.6604444311897799</c:v>
                </c:pt>
                <c:pt idx="9">
                  <c:v>7.0710678118654755</c:v>
                </c:pt>
                <c:pt idx="10">
                  <c:v>6.4278760968653934</c:v>
                </c:pt>
                <c:pt idx="11">
                  <c:v>5.7357643635104614</c:v>
                </c:pt>
                <c:pt idx="12">
                  <c:v>5.0000000000000009</c:v>
                </c:pt>
                <c:pt idx="13">
                  <c:v>4.2261826174069945</c:v>
                </c:pt>
                <c:pt idx="14">
                  <c:v>3.4202014332566884</c:v>
                </c:pt>
                <c:pt idx="15">
                  <c:v>2.5881904510252074</c:v>
                </c:pt>
                <c:pt idx="16">
                  <c:v>1.7364817766693041</c:v>
                </c:pt>
                <c:pt idx="17">
                  <c:v>0.87155742747658138</c:v>
                </c:pt>
                <c:pt idx="18">
                  <c:v>6.1257422745431001E-16</c:v>
                </c:pt>
                <c:pt idx="19">
                  <c:v>-0.87155742747658238</c:v>
                </c:pt>
                <c:pt idx="20">
                  <c:v>-1.736481776669303</c:v>
                </c:pt>
                <c:pt idx="21">
                  <c:v>-2.5881904510252083</c:v>
                </c:pt>
                <c:pt idx="22">
                  <c:v>-3.420201433256687</c:v>
                </c:pt>
                <c:pt idx="23">
                  <c:v>-4.2261826174069936</c:v>
                </c:pt>
                <c:pt idx="24">
                  <c:v>-4.9999999999999982</c:v>
                </c:pt>
                <c:pt idx="25">
                  <c:v>-5.7357643635104587</c:v>
                </c:pt>
                <c:pt idx="26">
                  <c:v>-6.4278760968653934</c:v>
                </c:pt>
                <c:pt idx="27">
                  <c:v>-7.0710678118654746</c:v>
                </c:pt>
                <c:pt idx="28">
                  <c:v>-7.660444431189779</c:v>
                </c:pt>
                <c:pt idx="29">
                  <c:v>-8.1915204428899155</c:v>
                </c:pt>
                <c:pt idx="30">
                  <c:v>-8.6602540378443873</c:v>
                </c:pt>
                <c:pt idx="31">
                  <c:v>-9.0630778703664987</c:v>
                </c:pt>
                <c:pt idx="32">
                  <c:v>-9.3969262078590834</c:v>
                </c:pt>
                <c:pt idx="33">
                  <c:v>-9.6592582628906811</c:v>
                </c:pt>
                <c:pt idx="34">
                  <c:v>-9.8480775301220795</c:v>
                </c:pt>
                <c:pt idx="35">
                  <c:v>-9.961946980917455</c:v>
                </c:pt>
                <c:pt idx="36">
                  <c:v>-10</c:v>
                </c:pt>
                <c:pt idx="37">
                  <c:v>-9.961946980917455</c:v>
                </c:pt>
                <c:pt idx="38">
                  <c:v>-9.8480775301220795</c:v>
                </c:pt>
                <c:pt idx="39">
                  <c:v>-9.6592582628906847</c:v>
                </c:pt>
                <c:pt idx="40">
                  <c:v>-9.3969262078590852</c:v>
                </c:pt>
                <c:pt idx="41">
                  <c:v>-9.0630778703665005</c:v>
                </c:pt>
                <c:pt idx="42">
                  <c:v>-8.6602540378443855</c:v>
                </c:pt>
                <c:pt idx="43">
                  <c:v>-8.1915204428899209</c:v>
                </c:pt>
                <c:pt idx="44">
                  <c:v>-7.6604444311897799</c:v>
                </c:pt>
                <c:pt idx="45">
                  <c:v>-7.0710678118654773</c:v>
                </c:pt>
                <c:pt idx="46">
                  <c:v>-6.4278760968653952</c:v>
                </c:pt>
                <c:pt idx="47">
                  <c:v>-5.735764363510464</c:v>
                </c:pt>
                <c:pt idx="48">
                  <c:v>-5.0000000000000044</c:v>
                </c:pt>
                <c:pt idx="49">
                  <c:v>-4.2261826174069999</c:v>
                </c:pt>
                <c:pt idx="50">
                  <c:v>-3.4202014332566937</c:v>
                </c:pt>
                <c:pt idx="51">
                  <c:v>-2.5881904510252065</c:v>
                </c:pt>
                <c:pt idx="52">
                  <c:v>-1.7364817766693033</c:v>
                </c:pt>
                <c:pt idx="53">
                  <c:v>-0.87155742747658249</c:v>
                </c:pt>
                <c:pt idx="54">
                  <c:v>-1.83772268236293E-15</c:v>
                </c:pt>
                <c:pt idx="55">
                  <c:v>0.87155742747657894</c:v>
                </c:pt>
                <c:pt idx="56">
                  <c:v>1.7364817766692997</c:v>
                </c:pt>
                <c:pt idx="57">
                  <c:v>2.5881904510252114</c:v>
                </c:pt>
                <c:pt idx="58">
                  <c:v>3.4202014332566817</c:v>
                </c:pt>
                <c:pt idx="59">
                  <c:v>4.2261826174069963</c:v>
                </c:pt>
                <c:pt idx="60">
                  <c:v>5.0000000000000009</c:v>
                </c:pt>
                <c:pt idx="61">
                  <c:v>5.7357643635104605</c:v>
                </c:pt>
                <c:pt idx="62">
                  <c:v>6.4278760968653925</c:v>
                </c:pt>
                <c:pt idx="63">
                  <c:v>7.0710678118654737</c:v>
                </c:pt>
                <c:pt idx="64">
                  <c:v>7.6604444311897781</c:v>
                </c:pt>
                <c:pt idx="65">
                  <c:v>8.1915204428899155</c:v>
                </c:pt>
                <c:pt idx="66">
                  <c:v>8.6602540378443837</c:v>
                </c:pt>
                <c:pt idx="67">
                  <c:v>9.0630778703664969</c:v>
                </c:pt>
                <c:pt idx="68">
                  <c:v>9.3969262078590852</c:v>
                </c:pt>
                <c:pt idx="69">
                  <c:v>9.6592582628906829</c:v>
                </c:pt>
                <c:pt idx="70">
                  <c:v>9.8480775301220795</c:v>
                </c:pt>
                <c:pt idx="71">
                  <c:v>9.961946980917455</c:v>
                </c:pt>
                <c:pt idx="72">
                  <c:v>10</c:v>
                </c:pt>
              </c:numCache>
            </c:numRef>
          </c:xVal>
          <c:yVal>
            <c:numRef>
              <c:f>Programm!$E$306:$E$378</c:f>
              <c:numCache>
                <c:formatCode>General</c:formatCode>
                <c:ptCount val="73"/>
                <c:pt idx="0">
                  <c:v>0</c:v>
                </c:pt>
                <c:pt idx="1">
                  <c:v>0.8715574274765816</c:v>
                </c:pt>
                <c:pt idx="2">
                  <c:v>1.7364817766693033</c:v>
                </c:pt>
                <c:pt idx="3">
                  <c:v>2.5881904510252074</c:v>
                </c:pt>
                <c:pt idx="4">
                  <c:v>3.420201433256687</c:v>
                </c:pt>
                <c:pt idx="5">
                  <c:v>4.2261826174069945</c:v>
                </c:pt>
                <c:pt idx="6">
                  <c:v>4.9999999999999991</c:v>
                </c:pt>
                <c:pt idx="7">
                  <c:v>5.7357643635104605</c:v>
                </c:pt>
                <c:pt idx="8">
                  <c:v>6.4278760968653925</c:v>
                </c:pt>
                <c:pt idx="9">
                  <c:v>7.0710678118654746</c:v>
                </c:pt>
                <c:pt idx="10">
                  <c:v>7.6604444311897799</c:v>
                </c:pt>
                <c:pt idx="11">
                  <c:v>8.1915204428899173</c:v>
                </c:pt>
                <c:pt idx="12">
                  <c:v>8.6602540378443855</c:v>
                </c:pt>
                <c:pt idx="13">
                  <c:v>9.0630778703664987</c:v>
                </c:pt>
                <c:pt idx="14">
                  <c:v>9.3969262078590834</c:v>
                </c:pt>
                <c:pt idx="15">
                  <c:v>9.6592582628906829</c:v>
                </c:pt>
                <c:pt idx="16">
                  <c:v>9.8480775301220795</c:v>
                </c:pt>
                <c:pt idx="17">
                  <c:v>9.961946980917455</c:v>
                </c:pt>
                <c:pt idx="18">
                  <c:v>10</c:v>
                </c:pt>
                <c:pt idx="19">
                  <c:v>9.961946980917455</c:v>
                </c:pt>
                <c:pt idx="20">
                  <c:v>9.8480775301220795</c:v>
                </c:pt>
                <c:pt idx="21">
                  <c:v>9.6592582628906829</c:v>
                </c:pt>
                <c:pt idx="22">
                  <c:v>9.3969262078590852</c:v>
                </c:pt>
                <c:pt idx="23">
                  <c:v>9.0630778703665005</c:v>
                </c:pt>
                <c:pt idx="24">
                  <c:v>8.6602540378443873</c:v>
                </c:pt>
                <c:pt idx="25">
                  <c:v>8.1915204428899209</c:v>
                </c:pt>
                <c:pt idx="26">
                  <c:v>7.6604444311897799</c:v>
                </c:pt>
                <c:pt idx="27">
                  <c:v>7.0710678118654755</c:v>
                </c:pt>
                <c:pt idx="28">
                  <c:v>6.4278760968653952</c:v>
                </c:pt>
                <c:pt idx="29">
                  <c:v>5.735764363510464</c:v>
                </c:pt>
                <c:pt idx="30">
                  <c:v>4.9999999999999991</c:v>
                </c:pt>
                <c:pt idx="31">
                  <c:v>4.2261826174069945</c:v>
                </c:pt>
                <c:pt idx="32">
                  <c:v>3.4202014332566888</c:v>
                </c:pt>
                <c:pt idx="33">
                  <c:v>2.5881904510252101</c:v>
                </c:pt>
                <c:pt idx="34">
                  <c:v>1.7364817766693028</c:v>
                </c:pt>
                <c:pt idx="35">
                  <c:v>0.87155742747658638</c:v>
                </c:pt>
                <c:pt idx="36">
                  <c:v>1.22514845490862E-15</c:v>
                </c:pt>
                <c:pt idx="37">
                  <c:v>-0.87155742747657938</c:v>
                </c:pt>
                <c:pt idx="38">
                  <c:v>-1.7364817766693048</c:v>
                </c:pt>
                <c:pt idx="39">
                  <c:v>-2.5881904510252034</c:v>
                </c:pt>
                <c:pt idx="40">
                  <c:v>-3.4202014332566866</c:v>
                </c:pt>
                <c:pt idx="41">
                  <c:v>-4.2261826174069927</c:v>
                </c:pt>
                <c:pt idx="42">
                  <c:v>-5.0000000000000009</c:v>
                </c:pt>
                <c:pt idx="43">
                  <c:v>-5.7357643635104587</c:v>
                </c:pt>
                <c:pt idx="44">
                  <c:v>-6.4278760968653925</c:v>
                </c:pt>
                <c:pt idx="45">
                  <c:v>-7.0710678118654746</c:v>
                </c:pt>
                <c:pt idx="46">
                  <c:v>-7.660444431189779</c:v>
                </c:pt>
                <c:pt idx="47">
                  <c:v>-8.1915204428899155</c:v>
                </c:pt>
                <c:pt idx="48">
                  <c:v>-8.6602540378443837</c:v>
                </c:pt>
                <c:pt idx="49">
                  <c:v>-9.0630778703664969</c:v>
                </c:pt>
                <c:pt idx="50">
                  <c:v>-9.3969262078590816</c:v>
                </c:pt>
                <c:pt idx="51">
                  <c:v>-9.6592582628906829</c:v>
                </c:pt>
                <c:pt idx="52">
                  <c:v>-9.8480775301220795</c:v>
                </c:pt>
                <c:pt idx="53">
                  <c:v>-9.961946980917455</c:v>
                </c:pt>
                <c:pt idx="54">
                  <c:v>-10</c:v>
                </c:pt>
                <c:pt idx="55">
                  <c:v>-9.961946980917455</c:v>
                </c:pt>
                <c:pt idx="56">
                  <c:v>-9.8480775301220813</c:v>
                </c:pt>
                <c:pt idx="57">
                  <c:v>-9.6592582628906811</c:v>
                </c:pt>
                <c:pt idx="58">
                  <c:v>-9.3969262078590852</c:v>
                </c:pt>
                <c:pt idx="59">
                  <c:v>-9.0630778703664987</c:v>
                </c:pt>
                <c:pt idx="60">
                  <c:v>-8.6602540378443855</c:v>
                </c:pt>
                <c:pt idx="61">
                  <c:v>-8.1915204428899173</c:v>
                </c:pt>
                <c:pt idx="62">
                  <c:v>-7.6604444311897808</c:v>
                </c:pt>
                <c:pt idx="63">
                  <c:v>-7.0710678118654773</c:v>
                </c:pt>
                <c:pt idx="64">
                  <c:v>-6.4278760968653961</c:v>
                </c:pt>
                <c:pt idx="65">
                  <c:v>-5.7357643635104649</c:v>
                </c:pt>
                <c:pt idx="66">
                  <c:v>-5.0000000000000044</c:v>
                </c:pt>
                <c:pt idx="67">
                  <c:v>-4.2261826174069999</c:v>
                </c:pt>
                <c:pt idx="68">
                  <c:v>-3.4202014332566861</c:v>
                </c:pt>
                <c:pt idx="69">
                  <c:v>-2.588190451025207</c:v>
                </c:pt>
                <c:pt idx="70">
                  <c:v>-1.7364817766693128</c:v>
                </c:pt>
                <c:pt idx="71">
                  <c:v>-0.87155742747658316</c:v>
                </c:pt>
                <c:pt idx="72">
                  <c:v>-2.45029690981724E-15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1D-45ED-B98C-9A59EC2A1198}"/>
            </c:ext>
          </c:extLst>
        </c:ser>
        <c:ser>
          <c:idx val="1"/>
          <c:order val="1"/>
          <c:tx>
            <c:v>Erdachse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Programm!$H$302:$I$302</c:f>
              <c:numCache>
                <c:formatCode>General</c:formatCode>
                <c:ptCount val="2"/>
                <c:pt idx="0">
                  <c:v>5.9812360338786927</c:v>
                </c:pt>
                <c:pt idx="1">
                  <c:v>-5.9812360338786927</c:v>
                </c:pt>
              </c:numCache>
            </c:numRef>
          </c:xVal>
          <c:yVal>
            <c:numRef>
              <c:f>Programm!$H$303:$I$303</c:f>
              <c:numCache>
                <c:formatCode>General</c:formatCode>
                <c:ptCount val="2"/>
                <c:pt idx="0">
                  <c:v>13.755901115776862</c:v>
                </c:pt>
                <c:pt idx="1">
                  <c:v>-13.755901115776862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1D-45ED-B98C-9A59EC2A1198}"/>
            </c:ext>
          </c:extLst>
        </c:ser>
        <c:ser>
          <c:idx val="2"/>
          <c:order val="2"/>
          <c:tx>
            <c:v>Äquator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Programm!$H$305:$I$305</c:f>
              <c:numCache>
                <c:formatCode>General</c:formatCode>
                <c:ptCount val="2"/>
                <c:pt idx="0">
                  <c:v>-9.1706007438512405</c:v>
                </c:pt>
                <c:pt idx="1">
                  <c:v>9.1706007438512405</c:v>
                </c:pt>
              </c:numCache>
            </c:numRef>
          </c:xVal>
          <c:yVal>
            <c:numRef>
              <c:f>Programm!$H$306:$I$306</c:f>
              <c:numCache>
                <c:formatCode>General</c:formatCode>
                <c:ptCount val="2"/>
                <c:pt idx="0">
                  <c:v>3.9874906892524624</c:v>
                </c:pt>
                <c:pt idx="1">
                  <c:v>-3.9874906892524624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1D-45ED-B98C-9A59EC2A1198}"/>
            </c:ext>
          </c:extLst>
        </c:ser>
        <c:ser>
          <c:idx val="3"/>
          <c:order val="3"/>
          <c:tx>
            <c:v>Winkel   Breitengrad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Programm!$H$308:$I$308</c:f>
              <c:numCache>
                <c:formatCode>General</c:formatCode>
                <c:ptCount val="2"/>
                <c:pt idx="0">
                  <c:v>0</c:v>
                </c:pt>
                <c:pt idx="1">
                  <c:v>-2.7009634468586481</c:v>
                </c:pt>
              </c:numCache>
            </c:numRef>
          </c:xVal>
          <c:yVal>
            <c:numRef>
              <c:f>Programm!$H$309:$I$309</c:f>
              <c:numCache>
                <c:formatCode>General</c:formatCode>
                <c:ptCount val="2"/>
                <c:pt idx="0">
                  <c:v>0</c:v>
                </c:pt>
                <c:pt idx="1">
                  <c:v>9.6283330051849294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1D-45ED-B98C-9A59EC2A1198}"/>
            </c:ext>
          </c:extLst>
        </c:ser>
        <c:ser>
          <c:idx val="4"/>
          <c:order val="4"/>
          <c:tx>
            <c:v>51. Breitengrad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Programm!$H$314:$I$314</c:f>
              <c:numCache>
                <c:formatCode>General</c:formatCode>
                <c:ptCount val="2"/>
                <c:pt idx="0">
                  <c:v>-2.7009634468586481</c:v>
                </c:pt>
                <c:pt idx="1">
                  <c:v>8.8837696251103822</c:v>
                </c:pt>
              </c:numCache>
            </c:numRef>
          </c:xVal>
          <c:yVal>
            <c:numRef>
              <c:f>Programm!$H$315:$I$315</c:f>
              <c:numCache>
                <c:formatCode>General</c:formatCode>
                <c:ptCount val="2"/>
                <c:pt idx="0">
                  <c:v>9.6283330051849294</c:v>
                </c:pt>
                <c:pt idx="1">
                  <c:v>4.5911477048736042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81D-45ED-B98C-9A59EC2A1198}"/>
            </c:ext>
          </c:extLst>
        </c:ser>
        <c:ser>
          <c:idx val="11"/>
          <c:order val="5"/>
          <c:tx>
            <c:v>Betrachterfläche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Programm!$H$319:$I$319</c:f>
              <c:numCache>
                <c:formatCode>General</c:formatCode>
                <c:ptCount val="2"/>
                <c:pt idx="0">
                  <c:v>-6.5522966489326198</c:v>
                </c:pt>
                <c:pt idx="1">
                  <c:v>1.150369755215324</c:v>
                </c:pt>
              </c:numCache>
            </c:numRef>
          </c:xVal>
          <c:yVal>
            <c:numRef>
              <c:f>Programm!$H$320:$I$320</c:f>
              <c:numCache>
                <c:formatCode>General</c:formatCode>
                <c:ptCount val="2"/>
                <c:pt idx="0">
                  <c:v>8.54794762644147</c:v>
                </c:pt>
                <c:pt idx="1">
                  <c:v>10.708718383928389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81D-45ED-B98C-9A59EC2A1198}"/>
            </c:ext>
          </c:extLst>
        </c:ser>
        <c:ser>
          <c:idx val="13"/>
          <c:order val="6"/>
          <c:tx>
            <c:v>Empfängerfläche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Programm!$L$308:$M$308</c:f>
              <c:numCache>
                <c:formatCode>General</c:formatCode>
                <c:ptCount val="2"/>
                <c:pt idx="0">
                  <c:v>-2.7009634468586481</c:v>
                </c:pt>
                <c:pt idx="1">
                  <c:v>-0.42553643630529203</c:v>
                </c:pt>
              </c:numCache>
            </c:numRef>
          </c:xVal>
          <c:yVal>
            <c:numRef>
              <c:f>Programm!$L$309:$M$309</c:f>
              <c:numCache>
                <c:formatCode>General</c:formatCode>
                <c:ptCount val="2"/>
                <c:pt idx="0">
                  <c:v>9.6283330051849294</c:v>
                </c:pt>
                <c:pt idx="1">
                  <c:v>11.58343707393529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81D-45ED-B98C-9A59EC2A1198}"/>
            </c:ext>
          </c:extLst>
        </c:ser>
        <c:ser>
          <c:idx val="5"/>
          <c:order val="7"/>
          <c:tx>
            <c:v>Normale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Programm!$I$308:$J$308</c:f>
              <c:numCache>
                <c:formatCode>General</c:formatCode>
                <c:ptCount val="2"/>
                <c:pt idx="0">
                  <c:v>-2.7009634468586481</c:v>
                </c:pt>
                <c:pt idx="1">
                  <c:v>-4.0514451702879724</c:v>
                </c:pt>
              </c:numCache>
            </c:numRef>
          </c:xVal>
          <c:yVal>
            <c:numRef>
              <c:f>Programm!$I$309:$J$309</c:f>
              <c:numCache>
                <c:formatCode>General</c:formatCode>
                <c:ptCount val="2"/>
                <c:pt idx="0">
                  <c:v>9.6283330051849294</c:v>
                </c:pt>
                <c:pt idx="1">
                  <c:v>14.442499507777395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81D-45ED-B98C-9A59EC2A1198}"/>
            </c:ext>
          </c:extLst>
        </c:ser>
        <c:ser>
          <c:idx val="6"/>
          <c:order val="8"/>
          <c:tx>
            <c:strRef>
              <c:f>Programm!$H$298</c:f>
              <c:strCache>
                <c:ptCount val="1"/>
                <c:pt idx="0">
                  <c:v>Sonnenstrahl</c:v>
                </c:pt>
              </c:strCache>
            </c:strRef>
          </c:tx>
          <c:spPr>
            <a:ln w="38100">
              <a:solidFill>
                <a:schemeClr val="accent6"/>
              </a:solidFill>
              <a:tailEnd type="triangle"/>
            </a:ln>
          </c:spPr>
          <c:marker>
            <c:symbol val="none"/>
          </c:marker>
          <c:xVal>
            <c:numRef>
              <c:f>Programm!$H$322:$I$322</c:f>
              <c:numCache>
                <c:formatCode>General</c:formatCode>
                <c:ptCount val="2"/>
                <c:pt idx="0">
                  <c:v>-20</c:v>
                </c:pt>
                <c:pt idx="1">
                  <c:v>0</c:v>
                </c:pt>
              </c:numCache>
            </c:numRef>
          </c:xVal>
          <c:yVal>
            <c:numRef>
              <c:f>Programm!$H$323:$I$323</c:f>
              <c:numCache>
                <c:formatCode>General</c:formatCode>
                <c:ptCount val="2"/>
                <c:pt idx="0">
                  <c:v>-10</c:v>
                </c:pt>
                <c:pt idx="1">
                  <c:v>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81D-45ED-B98C-9A59EC2A1198}"/>
            </c:ext>
          </c:extLst>
        </c:ser>
        <c:ser>
          <c:idx val="7"/>
          <c:order val="9"/>
          <c:tx>
            <c:strRef>
              <c:f>Programm!$H$298</c:f>
              <c:strCache>
                <c:ptCount val="1"/>
                <c:pt idx="0">
                  <c:v>Sonnenstrahl</c:v>
                </c:pt>
              </c:strCache>
            </c:strRef>
          </c:tx>
          <c:spPr>
            <a:ln w="38100">
              <a:solidFill>
                <a:schemeClr val="accent6"/>
              </a:solidFill>
              <a:tailEnd type="triangle"/>
            </a:ln>
          </c:spPr>
          <c:marker>
            <c:symbol val="none"/>
          </c:marker>
          <c:xVal>
            <c:numRef>
              <c:f>Programm!$H$324:$I$324</c:f>
              <c:numCache>
                <c:formatCode>General</c:formatCode>
                <c:ptCount val="2"/>
                <c:pt idx="0">
                  <c:v>-20</c:v>
                </c:pt>
                <c:pt idx="1">
                  <c:v>-8.5</c:v>
                </c:pt>
              </c:numCache>
            </c:numRef>
          </c:xVal>
          <c:yVal>
            <c:numRef>
              <c:f>Programm!$H$325:$I$325</c:f>
              <c:numCache>
                <c:formatCode>General</c:formatCode>
                <c:ptCount val="2"/>
                <c:pt idx="0">
                  <c:v>-5</c:v>
                </c:pt>
                <c:pt idx="1">
                  <c:v>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81D-45ED-B98C-9A59EC2A1198}"/>
            </c:ext>
          </c:extLst>
        </c:ser>
        <c:ser>
          <c:idx val="8"/>
          <c:order val="10"/>
          <c:tx>
            <c:strRef>
              <c:f>Programm!$H$298</c:f>
              <c:strCache>
                <c:ptCount val="1"/>
                <c:pt idx="0">
                  <c:v>Sonnenstrahl</c:v>
                </c:pt>
              </c:strCache>
            </c:strRef>
          </c:tx>
          <c:spPr>
            <a:ln w="38100">
              <a:solidFill>
                <a:schemeClr val="accent6"/>
              </a:solidFill>
              <a:tailEnd type="triangle"/>
            </a:ln>
          </c:spPr>
          <c:marker>
            <c:symbol val="none"/>
          </c:marker>
          <c:xVal>
            <c:numRef>
              <c:f>Programm!$H$326:$I$326</c:f>
              <c:numCache>
                <c:formatCode>General</c:formatCode>
                <c:ptCount val="2"/>
                <c:pt idx="0">
                  <c:v>-20</c:v>
                </c:pt>
                <c:pt idx="1">
                  <c:v>-10</c:v>
                </c:pt>
              </c:numCache>
            </c:numRef>
          </c:xVal>
          <c:yVal>
            <c:numRef>
              <c:f>Programm!$H$327:$I$327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81D-45ED-B98C-9A59EC2A1198}"/>
            </c:ext>
          </c:extLst>
        </c:ser>
        <c:ser>
          <c:idx val="9"/>
          <c:order val="11"/>
          <c:tx>
            <c:strRef>
              <c:f>Programm!$H$298</c:f>
              <c:strCache>
                <c:ptCount val="1"/>
                <c:pt idx="0">
                  <c:v>Sonnenstrahl</c:v>
                </c:pt>
              </c:strCache>
            </c:strRef>
          </c:tx>
          <c:spPr>
            <a:ln w="38100">
              <a:solidFill>
                <a:schemeClr val="accent6"/>
              </a:solidFill>
              <a:tailEnd type="triangle"/>
            </a:ln>
          </c:spPr>
          <c:marker>
            <c:symbol val="none"/>
          </c:marker>
          <c:xVal>
            <c:numRef>
              <c:f>Programm!$H$328:$I$328</c:f>
              <c:numCache>
                <c:formatCode>General</c:formatCode>
                <c:ptCount val="2"/>
                <c:pt idx="0">
                  <c:v>-20</c:v>
                </c:pt>
                <c:pt idx="1">
                  <c:v>-8.5</c:v>
                </c:pt>
              </c:numCache>
            </c:numRef>
          </c:xVal>
          <c:yVal>
            <c:numRef>
              <c:f>Programm!$H$329:$I$329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81D-45ED-B98C-9A59EC2A1198}"/>
            </c:ext>
          </c:extLst>
        </c:ser>
        <c:ser>
          <c:idx val="10"/>
          <c:order val="12"/>
          <c:tx>
            <c:strRef>
              <c:f>Programm!$H$298</c:f>
              <c:strCache>
                <c:ptCount val="1"/>
                <c:pt idx="0">
                  <c:v>Sonnenstrahl</c:v>
                </c:pt>
              </c:strCache>
            </c:strRef>
          </c:tx>
          <c:spPr>
            <a:ln w="38100">
              <a:solidFill>
                <a:schemeClr val="accent6"/>
              </a:solidFill>
              <a:tailEnd type="triangle"/>
            </a:ln>
          </c:spPr>
          <c:marker>
            <c:symbol val="none"/>
          </c:marker>
          <c:xVal>
            <c:numRef>
              <c:f>Programm!$H$330:$I$330</c:f>
              <c:numCache>
                <c:formatCode>General</c:formatCode>
                <c:ptCount val="2"/>
                <c:pt idx="0">
                  <c:v>-20</c:v>
                </c:pt>
                <c:pt idx="1">
                  <c:v>0</c:v>
                </c:pt>
              </c:numCache>
            </c:numRef>
          </c:xVal>
          <c:yVal>
            <c:numRef>
              <c:f>Programm!$H$331:$I$331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C81D-45ED-B98C-9A59EC2A1198}"/>
            </c:ext>
          </c:extLst>
        </c:ser>
        <c:ser>
          <c:idx val="12"/>
          <c:order val="13"/>
          <c:tx>
            <c:strRef>
              <c:f>Programm!$H$298</c:f>
              <c:strCache>
                <c:ptCount val="1"/>
                <c:pt idx="0">
                  <c:v>Sonnenstrahl</c:v>
                </c:pt>
              </c:strCache>
            </c:strRef>
          </c:tx>
          <c:spPr>
            <a:ln w="38100">
              <a:solidFill>
                <a:schemeClr val="accent6"/>
              </a:solidFill>
              <a:tailEnd type="triangle"/>
            </a:ln>
          </c:spPr>
          <c:marker>
            <c:symbol val="none"/>
          </c:marker>
          <c:xVal>
            <c:numRef>
              <c:f>Programm!$H$332:$I$332</c:f>
              <c:numCache>
                <c:formatCode>General</c:formatCode>
                <c:ptCount val="2"/>
                <c:pt idx="0">
                  <c:v>-20</c:v>
                </c:pt>
                <c:pt idx="1">
                  <c:v>-6.7</c:v>
                </c:pt>
              </c:numCache>
            </c:numRef>
          </c:xVal>
          <c:yVal>
            <c:numRef>
              <c:f>Programm!$H$333:$I$333</c:f>
              <c:numCache>
                <c:formatCode>General</c:formatCode>
                <c:ptCount val="2"/>
                <c:pt idx="0">
                  <c:v>7.5</c:v>
                </c:pt>
                <c:pt idx="1">
                  <c:v>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81D-45ED-B98C-9A59EC2A1198}"/>
            </c:ext>
          </c:extLst>
        </c:ser>
        <c:ser>
          <c:idx val="14"/>
          <c:order val="14"/>
          <c:tx>
            <c:strRef>
              <c:f>Programm!$H$298</c:f>
              <c:strCache>
                <c:ptCount val="1"/>
                <c:pt idx="0">
                  <c:v>Sonnenstrahl</c:v>
                </c:pt>
              </c:strCache>
            </c:strRef>
          </c:tx>
          <c:spPr>
            <a:ln w="38100">
              <a:solidFill>
                <a:schemeClr val="accent6"/>
              </a:solidFill>
              <a:tailEnd type="triangle"/>
            </a:ln>
          </c:spPr>
          <c:marker>
            <c:symbol val="none"/>
          </c:marker>
          <c:xVal>
            <c:numRef>
              <c:f>Programm!$H$334:$I$334</c:f>
              <c:numCache>
                <c:formatCode>General</c:formatCode>
                <c:ptCount val="2"/>
                <c:pt idx="0">
                  <c:v>-20</c:v>
                </c:pt>
                <c:pt idx="1">
                  <c:v>-6.7</c:v>
                </c:pt>
              </c:numCache>
            </c:numRef>
          </c:xVal>
          <c:yVal>
            <c:numRef>
              <c:f>Programm!$H$335:$I$335</c:f>
              <c:numCache>
                <c:formatCode>General</c:formatCode>
                <c:ptCount val="2"/>
                <c:pt idx="0">
                  <c:v>-7.5</c:v>
                </c:pt>
                <c:pt idx="1">
                  <c:v>-7.5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81D-45ED-B98C-9A59EC2A1198}"/>
            </c:ext>
          </c:extLst>
        </c:ser>
        <c:ser>
          <c:idx val="15"/>
          <c:order val="15"/>
          <c:tx>
            <c:strRef>
              <c:f>Programm!$H$298</c:f>
              <c:strCache>
                <c:ptCount val="1"/>
                <c:pt idx="0">
                  <c:v>Sonnenstrahl</c:v>
                </c:pt>
              </c:strCache>
            </c:strRef>
          </c:tx>
          <c:spPr>
            <a:ln w="38100">
              <a:solidFill>
                <a:schemeClr val="accent6"/>
              </a:solidFill>
              <a:tailEnd type="triangle"/>
            </a:ln>
          </c:spPr>
          <c:marker>
            <c:symbol val="none"/>
          </c:marker>
          <c:xVal>
            <c:numRef>
              <c:f>Programm!$H$336:$I$336</c:f>
              <c:numCache>
                <c:formatCode>General</c:formatCode>
                <c:ptCount val="2"/>
                <c:pt idx="0">
                  <c:v>-20</c:v>
                </c:pt>
                <c:pt idx="1">
                  <c:v>-9.6</c:v>
                </c:pt>
              </c:numCache>
            </c:numRef>
          </c:xVal>
          <c:yVal>
            <c:numRef>
              <c:f>Programm!$H$337:$I$337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C81D-45ED-B98C-9A59EC2A1198}"/>
            </c:ext>
          </c:extLst>
        </c:ser>
        <c:ser>
          <c:idx val="16"/>
          <c:order val="16"/>
          <c:tx>
            <c:strRef>
              <c:f>Programm!$H$298</c:f>
              <c:strCache>
                <c:ptCount val="1"/>
                <c:pt idx="0">
                  <c:v>Sonnenstrahl</c:v>
                </c:pt>
              </c:strCache>
            </c:strRef>
          </c:tx>
          <c:spPr>
            <a:ln w="38100">
              <a:solidFill>
                <a:schemeClr val="accent6"/>
              </a:solidFill>
              <a:tailEnd type="triangle"/>
            </a:ln>
          </c:spPr>
          <c:marker>
            <c:symbol val="none"/>
          </c:marker>
          <c:xVal>
            <c:numRef>
              <c:f>Programm!$H$338:$I$338</c:f>
              <c:numCache>
                <c:formatCode>General</c:formatCode>
                <c:ptCount val="2"/>
                <c:pt idx="0">
                  <c:v>-20</c:v>
                </c:pt>
                <c:pt idx="1">
                  <c:v>-9.6</c:v>
                </c:pt>
              </c:numCache>
            </c:numRef>
          </c:xVal>
          <c:yVal>
            <c:numRef>
              <c:f>Programm!$H$339:$I$339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C81D-45ED-B98C-9A59EC2A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75168"/>
        <c:axId val="89176704"/>
      </c:scatterChart>
      <c:valAx>
        <c:axId val="89175168"/>
        <c:scaling>
          <c:orientation val="minMax"/>
          <c:max val="15"/>
          <c:min val="-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9176704"/>
        <c:crosses val="autoZero"/>
        <c:crossBetween val="midCat"/>
        <c:majorUnit val="100"/>
        <c:minorUnit val="50"/>
      </c:valAx>
      <c:valAx>
        <c:axId val="89176704"/>
        <c:scaling>
          <c:orientation val="minMax"/>
          <c:max val="15"/>
          <c:min val="-15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9175168"/>
        <c:crosses val="autoZero"/>
        <c:crossBetween val="midCat"/>
        <c:majorUnit val="100"/>
        <c:minorUnit val="20"/>
      </c:valAx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0.73430941545146911"/>
          <c:y val="0.2168084400811309"/>
          <c:w val="0.2568614914586056"/>
          <c:h val="0.56638311983773826"/>
        </c:manualLayout>
      </c:layout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8" fmlaLink="$G$291" horiz="1" inc="5" max="90" page="10" val="25"/>
</file>

<file path=xl/ctrlProps/ctrlProp2.xml><?xml version="1.0" encoding="utf-8"?>
<formControlPr xmlns="http://schemas.microsoft.com/office/spreadsheetml/2009/9/main" objectType="Scroll" dx="18" fmlaLink="$C$290" horiz="1" inc="10" max="470" page="10" val="47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205402</xdr:colOff>
      <xdr:row>11</xdr:row>
      <xdr:rowOff>175132</xdr:rowOff>
    </xdr:from>
    <xdr:to>
      <xdr:col>13</xdr:col>
      <xdr:colOff>611902</xdr:colOff>
      <xdr:row>47</xdr:row>
      <xdr:rowOff>126977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140855</xdr:colOff>
          <xdr:row>3</xdr:row>
          <xdr:rowOff>60036</xdr:rowOff>
        </xdr:from>
        <xdr:to>
          <xdr:col>9</xdr:col>
          <xdr:colOff>681182</xdr:colOff>
          <xdr:row>4</xdr:row>
          <xdr:rowOff>64931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15</xdr:col>
      <xdr:colOff>23236</xdr:colOff>
      <xdr:row>1</xdr:row>
      <xdr:rowOff>9526</xdr:rowOff>
    </xdr:from>
    <xdr:to>
      <xdr:col>20</xdr:col>
      <xdr:colOff>714492</xdr:colOff>
      <xdr:row>16</xdr:row>
      <xdr:rowOff>184727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6896217-4268-AF4D-9267-0CF984EA0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4602836" y="200026"/>
          <a:ext cx="4818756" cy="3032701"/>
        </a:xfrm>
        <a:prstGeom prst="rect">
          <a:avLst/>
        </a:prstGeom>
      </xdr:spPr>
    </xdr:pic>
    <xdr:clientData/>
  </xdr:twoCellAnchor>
  <xdr:twoCellAnchor editAs="oneCell">
    <xdr:from>
      <xdr:col>16</xdr:col>
      <xdr:colOff>791514</xdr:colOff>
      <xdr:row>31</xdr:row>
      <xdr:rowOff>118342</xdr:rowOff>
    </xdr:from>
    <xdr:to>
      <xdr:col>19</xdr:col>
      <xdr:colOff>174108</xdr:colOff>
      <xdr:row>38</xdr:row>
      <xdr:rowOff>183574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1350B94-3E9B-A544-BB62-E79D34BE2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6614" y="6023842"/>
          <a:ext cx="1859094" cy="1398732"/>
        </a:xfrm>
        <a:prstGeom prst="rect">
          <a:avLst/>
        </a:prstGeom>
      </xdr:spPr>
    </xdr:pic>
    <xdr:clientData/>
  </xdr:twoCellAnchor>
  <xdr:twoCellAnchor>
    <xdr:from>
      <xdr:col>13</xdr:col>
      <xdr:colOff>818575</xdr:colOff>
      <xdr:row>19</xdr:row>
      <xdr:rowOff>114300</xdr:rowOff>
    </xdr:from>
    <xdr:to>
      <xdr:col>22</xdr:col>
      <xdr:colOff>17989</xdr:colOff>
      <xdr:row>27</xdr:row>
      <xdr:rowOff>78190</xdr:rowOff>
    </xdr:to>
    <xdr:sp macro="" textlink="">
      <xdr:nvSpPr>
        <xdr:cNvPr id="7" name="Textplatzhalter 9">
          <a:extLst>
            <a:ext uri="{FF2B5EF4-FFF2-40B4-BE49-F238E27FC236}">
              <a16:creationId xmlns:a16="http://schemas.microsoft.com/office/drawing/2014/main" id="{6E1841CD-70DC-1843-A82B-3C69004DFF78}"/>
            </a:ext>
          </a:extLst>
        </xdr:cNvPr>
        <xdr:cNvSpPr txBox="1">
          <a:spLocks/>
        </xdr:cNvSpPr>
      </xdr:nvSpPr>
      <xdr:spPr>
        <a:xfrm>
          <a:off x="13754100" y="3733800"/>
          <a:ext cx="6621989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14</xdr:col>
      <xdr:colOff>773397</xdr:colOff>
      <xdr:row>14</xdr:row>
      <xdr:rowOff>83705</xdr:rowOff>
    </xdr:from>
    <xdr:to>
      <xdr:col>20</xdr:col>
      <xdr:colOff>828166</xdr:colOff>
      <xdr:row>14</xdr:row>
      <xdr:rowOff>83705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6C976AEB-F9BE-874F-BCB8-896F27AB8CC9}"/>
            </a:ext>
          </a:extLst>
        </xdr:cNvPr>
        <xdr:cNvCxnSpPr/>
      </xdr:nvCxnSpPr>
      <xdr:spPr>
        <a:xfrm>
          <a:off x="14527497" y="2750705"/>
          <a:ext cx="5007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0</xdr:colOff>
      <xdr:row>45</xdr:row>
      <xdr:rowOff>84677</xdr:rowOff>
    </xdr:from>
    <xdr:ext cx="990600" cy="330388"/>
    <xdr:pic>
      <xdr:nvPicPr>
        <xdr:cNvPr id="9" name="Grafik 8" descr="image">
          <a:extLst>
            <a:ext uri="{FF2B5EF4-FFF2-40B4-BE49-F238E27FC236}">
              <a16:creationId xmlns:a16="http://schemas.microsoft.com/office/drawing/2014/main" id="{ED1FCDC5-E61B-9343-AC3A-78CFBE817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8453977"/>
          <a:ext cx="990600" cy="33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140855</xdr:colOff>
          <xdr:row>3</xdr:row>
          <xdr:rowOff>60036</xdr:rowOff>
        </xdr:from>
        <xdr:to>
          <xdr:col>5</xdr:col>
          <xdr:colOff>681182</xdr:colOff>
          <xdr:row>4</xdr:row>
          <xdr:rowOff>64931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287269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BEB46DB-9BF0-F643-A86F-63B06DA75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35659" y="228566"/>
          <a:ext cx="54885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3AAA5C72-0062-F945-9B1F-8875C762AE2A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256997</xdr:colOff>
      <xdr:row>37</xdr:row>
      <xdr:rowOff>135591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F350665-D2E9-8847-A1B7-0EF94048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1024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F6F2B1F0-4816-7548-A6AB-A6263B65C442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5800</xdr:colOff>
      <xdr:row>43</xdr:row>
      <xdr:rowOff>74304</xdr:rowOff>
    </xdr:from>
    <xdr:to>
      <xdr:col>13</xdr:col>
      <xdr:colOff>231548</xdr:colOff>
      <xdr:row>45</xdr:row>
      <xdr:rowOff>14584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6DB77D57-7AEE-EA40-B52F-C6F6B02C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5469" y="8220547"/>
          <a:ext cx="1060720" cy="3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2E8530C3-1529-AC45-B3E9-5841726E0B4B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9"/>
  <sheetViews>
    <sheetView tabSelected="1" zoomScale="110" zoomScaleNormal="110" workbookViewId="0">
      <selection activeCell="H288" sqref="H288"/>
    </sheetView>
  </sheetViews>
  <sheetFormatPr baseColWidth="10" defaultRowHeight="15" x14ac:dyDescent="0.2"/>
  <cols>
    <col min="1" max="16384" width="10.83203125" style="1"/>
  </cols>
  <sheetData>
    <row r="1" spans="1:22" x14ac:dyDescent="0.2">
      <c r="O1" s="8"/>
      <c r="P1" s="8"/>
      <c r="Q1" s="8"/>
      <c r="R1" s="8"/>
      <c r="S1" s="8"/>
      <c r="T1" s="8"/>
      <c r="U1" s="8"/>
      <c r="V1" s="9"/>
    </row>
    <row r="2" spans="1:22" x14ac:dyDescent="0.2">
      <c r="C2" s="2"/>
      <c r="O2" s="8"/>
      <c r="P2" s="8"/>
      <c r="Q2" s="8"/>
      <c r="R2" s="8"/>
      <c r="S2" s="8"/>
      <c r="T2" s="8"/>
      <c r="U2" s="8"/>
      <c r="V2" s="9"/>
    </row>
    <row r="3" spans="1:22" x14ac:dyDescent="0.2">
      <c r="C3" s="2"/>
      <c r="E3" s="16" t="s">
        <v>5</v>
      </c>
      <c r="F3" s="16"/>
      <c r="H3" s="2"/>
      <c r="I3" s="16" t="s">
        <v>19</v>
      </c>
      <c r="J3" s="16"/>
      <c r="O3" s="8"/>
      <c r="P3" s="8"/>
      <c r="Q3" s="8"/>
      <c r="R3" s="8"/>
      <c r="S3" s="8"/>
      <c r="T3" s="8"/>
      <c r="U3" s="8"/>
      <c r="V3" s="9"/>
    </row>
    <row r="4" spans="1:22" x14ac:dyDescent="0.2">
      <c r="C4" s="2"/>
      <c r="E4" s="2"/>
      <c r="F4" s="2"/>
      <c r="H4" s="2"/>
      <c r="I4" s="2"/>
      <c r="J4" s="2"/>
      <c r="O4" s="8"/>
      <c r="P4" s="8"/>
      <c r="Q4" s="8"/>
      <c r="R4" s="8"/>
      <c r="S4" s="8"/>
      <c r="T4" s="8"/>
      <c r="U4" s="8"/>
      <c r="V4" s="9"/>
    </row>
    <row r="5" spans="1:22" x14ac:dyDescent="0.2">
      <c r="C5" s="2"/>
      <c r="E5" s="2"/>
      <c r="F5" s="18"/>
      <c r="H5" s="19"/>
      <c r="I5" s="19"/>
      <c r="J5" s="18"/>
      <c r="O5" s="8"/>
      <c r="P5" s="10">
        <v>75</v>
      </c>
      <c r="Q5" s="11"/>
      <c r="R5" s="8"/>
      <c r="S5" s="8"/>
      <c r="T5" s="8"/>
      <c r="U5" s="8"/>
      <c r="V5" s="9"/>
    </row>
    <row r="6" spans="1:22" x14ac:dyDescent="0.2">
      <c r="A6" s="3"/>
      <c r="E6" s="17">
        <f>-23.5+C290/10</f>
        <v>23.5</v>
      </c>
      <c r="F6" s="17"/>
      <c r="H6" s="2"/>
      <c r="I6" s="17">
        <f>G291</f>
        <v>25</v>
      </c>
      <c r="J6" s="17"/>
      <c r="O6" s="8"/>
      <c r="P6" s="8"/>
      <c r="Q6" s="8"/>
      <c r="R6" s="8"/>
      <c r="S6" s="8"/>
      <c r="T6" s="8"/>
      <c r="U6" s="8"/>
      <c r="V6" s="9"/>
    </row>
    <row r="7" spans="1:22" x14ac:dyDescent="0.2">
      <c r="A7" s="6"/>
      <c r="O7" s="11"/>
      <c r="P7" s="8"/>
      <c r="Q7" s="8"/>
      <c r="R7" s="8"/>
      <c r="S7" s="8"/>
      <c r="T7" s="8"/>
      <c r="U7" s="11"/>
      <c r="V7" s="9"/>
    </row>
    <row r="8" spans="1:22" x14ac:dyDescent="0.2">
      <c r="A8" s="6"/>
      <c r="O8" s="8"/>
      <c r="P8" s="8"/>
      <c r="Q8" s="8"/>
      <c r="R8" s="8"/>
      <c r="S8" s="8"/>
      <c r="T8" s="8"/>
      <c r="U8" s="8"/>
      <c r="V8" s="9"/>
    </row>
    <row r="9" spans="1:22" x14ac:dyDescent="0.2">
      <c r="A9" s="6"/>
      <c r="O9" s="8"/>
      <c r="P9" s="8"/>
      <c r="Q9" s="8"/>
      <c r="R9" s="8"/>
      <c r="S9" s="8"/>
      <c r="T9" s="8"/>
      <c r="U9" s="8"/>
      <c r="V9" s="9"/>
    </row>
    <row r="10" spans="1:22" x14ac:dyDescent="0.2">
      <c r="A10" s="6"/>
      <c r="O10" s="8"/>
      <c r="P10" s="8"/>
      <c r="Q10" s="8"/>
      <c r="R10" s="8"/>
      <c r="S10" s="8"/>
      <c r="T10" s="8"/>
      <c r="U10" s="8"/>
      <c r="V10" s="9"/>
    </row>
    <row r="11" spans="1:22" x14ac:dyDescent="0.2">
      <c r="A11" s="6"/>
      <c r="O11" s="8"/>
      <c r="P11" s="8"/>
      <c r="Q11" s="8"/>
      <c r="R11" s="8"/>
      <c r="S11" s="8"/>
      <c r="T11" s="8"/>
      <c r="U11" s="8"/>
      <c r="V11" s="9"/>
    </row>
    <row r="12" spans="1:22" x14ac:dyDescent="0.2">
      <c r="A12" s="6"/>
      <c r="O12" s="8"/>
      <c r="P12" s="8"/>
      <c r="Q12" s="8"/>
      <c r="R12" s="8"/>
      <c r="S12" s="8"/>
      <c r="T12" s="8"/>
      <c r="U12" s="8"/>
      <c r="V12" s="9"/>
    </row>
    <row r="13" spans="1:22" x14ac:dyDescent="0.2">
      <c r="A13" s="6"/>
      <c r="O13" s="8"/>
      <c r="P13" s="8"/>
      <c r="Q13" s="8"/>
      <c r="R13" s="8"/>
      <c r="S13" s="8"/>
      <c r="T13" s="8"/>
      <c r="U13" s="8"/>
      <c r="V13" s="9"/>
    </row>
    <row r="14" spans="1:22" x14ac:dyDescent="0.2">
      <c r="A14" s="6"/>
      <c r="O14" s="8"/>
      <c r="P14" s="8"/>
      <c r="Q14" s="8"/>
      <c r="R14" s="8"/>
      <c r="S14" s="8"/>
      <c r="T14" s="8"/>
      <c r="U14" s="8"/>
      <c r="V14" s="9"/>
    </row>
    <row r="15" spans="1:22" x14ac:dyDescent="0.2">
      <c r="A15" s="6"/>
      <c r="O15" s="8"/>
      <c r="P15" s="8"/>
      <c r="Q15" s="8"/>
      <c r="R15" s="8"/>
      <c r="S15" s="8"/>
      <c r="T15" s="8"/>
      <c r="U15" s="8"/>
      <c r="V15" s="9"/>
    </row>
    <row r="16" spans="1:22" x14ac:dyDescent="0.2">
      <c r="A16" s="6"/>
      <c r="O16" s="8"/>
      <c r="P16" s="8"/>
      <c r="Q16" s="8"/>
      <c r="R16" s="8"/>
      <c r="S16" s="8"/>
      <c r="T16" s="8"/>
      <c r="U16" s="8"/>
      <c r="V16" s="9"/>
    </row>
    <row r="17" spans="1:22" x14ac:dyDescent="0.2">
      <c r="A17" s="6"/>
      <c r="O17" s="8"/>
      <c r="P17" s="8"/>
      <c r="Q17" s="8"/>
      <c r="R17" s="8"/>
      <c r="S17" s="8"/>
      <c r="T17" s="8"/>
      <c r="U17" s="8"/>
      <c r="V17" s="9"/>
    </row>
    <row r="18" spans="1:22" x14ac:dyDescent="0.2">
      <c r="A18" s="6"/>
      <c r="O18" s="8"/>
      <c r="P18" s="8"/>
      <c r="Q18" s="8"/>
      <c r="R18" s="8"/>
      <c r="S18" s="8"/>
      <c r="T18" s="8"/>
      <c r="U18" s="8"/>
      <c r="V18" s="9"/>
    </row>
    <row r="19" spans="1:22" x14ac:dyDescent="0.2">
      <c r="A19" s="6"/>
      <c r="O19" s="8"/>
      <c r="P19" s="8"/>
      <c r="Q19" s="8"/>
      <c r="R19" s="8"/>
      <c r="S19" s="8"/>
      <c r="T19" s="8"/>
      <c r="U19" s="8"/>
      <c r="V19" s="9"/>
    </row>
    <row r="20" spans="1:22" x14ac:dyDescent="0.2">
      <c r="A20" s="6"/>
      <c r="O20" s="8"/>
      <c r="P20" s="8"/>
      <c r="Q20" s="8"/>
      <c r="R20" s="8"/>
      <c r="S20" s="8"/>
      <c r="T20" s="8"/>
      <c r="U20" s="8"/>
      <c r="V20" s="9"/>
    </row>
    <row r="21" spans="1:22" x14ac:dyDescent="0.2">
      <c r="A21" s="6"/>
      <c r="O21" s="8"/>
      <c r="P21" s="8"/>
      <c r="Q21" s="8"/>
      <c r="R21" s="8"/>
      <c r="S21" s="8"/>
      <c r="T21" s="8"/>
      <c r="U21" s="8"/>
      <c r="V21" s="12"/>
    </row>
    <row r="22" spans="1:22" x14ac:dyDescent="0.2">
      <c r="A22" s="6"/>
      <c r="O22" s="8"/>
      <c r="P22" s="8"/>
      <c r="Q22" s="8"/>
      <c r="R22" s="8"/>
      <c r="S22" s="8"/>
      <c r="T22" s="8"/>
      <c r="U22" s="8"/>
      <c r="V22" s="12"/>
    </row>
    <row r="23" spans="1:22" x14ac:dyDescent="0.2">
      <c r="A23" s="6"/>
      <c r="O23" s="8"/>
      <c r="P23" s="8"/>
      <c r="Q23" s="8"/>
      <c r="R23" s="8"/>
      <c r="S23" s="8"/>
      <c r="T23" s="8"/>
      <c r="U23" s="8"/>
      <c r="V23" s="9"/>
    </row>
    <row r="24" spans="1:22" x14ac:dyDescent="0.2">
      <c r="A24" s="6"/>
      <c r="O24" s="8"/>
      <c r="P24" s="8"/>
      <c r="Q24" s="8"/>
      <c r="R24" s="8"/>
      <c r="S24" s="8"/>
      <c r="T24" s="8"/>
      <c r="U24" s="8"/>
      <c r="V24" s="9"/>
    </row>
    <row r="25" spans="1:22" x14ac:dyDescent="0.2">
      <c r="A25" s="6"/>
      <c r="O25" s="8"/>
      <c r="P25" s="8"/>
      <c r="Q25" s="8"/>
      <c r="R25" s="8"/>
      <c r="S25" s="8"/>
      <c r="T25" s="8"/>
      <c r="U25" s="8"/>
      <c r="V25" s="9"/>
    </row>
    <row r="26" spans="1:22" x14ac:dyDescent="0.2">
      <c r="A26" s="6"/>
      <c r="O26" s="8" t="s">
        <v>16</v>
      </c>
      <c r="P26" s="8"/>
      <c r="Q26" s="8"/>
      <c r="R26" s="8"/>
      <c r="S26" s="8"/>
      <c r="T26" s="8"/>
      <c r="U26" s="8"/>
      <c r="V26" s="9"/>
    </row>
    <row r="27" spans="1:22" x14ac:dyDescent="0.2">
      <c r="A27" s="6"/>
      <c r="O27" s="8"/>
      <c r="P27" s="8"/>
      <c r="Q27" s="8"/>
      <c r="R27" s="8"/>
      <c r="S27" s="8"/>
      <c r="T27" s="8"/>
      <c r="U27" s="8"/>
      <c r="V27" s="9"/>
    </row>
    <row r="28" spans="1:22" x14ac:dyDescent="0.2">
      <c r="A28" s="6"/>
      <c r="O28" s="8"/>
      <c r="P28" s="9"/>
      <c r="Q28" s="8"/>
      <c r="R28" s="8"/>
      <c r="S28" s="8"/>
      <c r="T28" s="8"/>
      <c r="U28" s="8"/>
      <c r="V28" s="9"/>
    </row>
    <row r="29" spans="1:22" x14ac:dyDescent="0.2">
      <c r="A29" s="6"/>
      <c r="O29" s="8"/>
      <c r="P29" s="8"/>
      <c r="Q29" s="8"/>
      <c r="R29" s="8"/>
      <c r="S29" s="8"/>
      <c r="T29" s="8"/>
      <c r="U29" s="8"/>
      <c r="V29" s="9"/>
    </row>
    <row r="30" spans="1:22" x14ac:dyDescent="0.2">
      <c r="A30" s="6"/>
      <c r="O30" s="8"/>
      <c r="P30" s="8"/>
      <c r="Q30" s="8"/>
      <c r="R30" s="8"/>
      <c r="S30" s="8"/>
      <c r="T30" s="8"/>
      <c r="U30" s="8"/>
      <c r="V30" s="9"/>
    </row>
    <row r="31" spans="1:22" x14ac:dyDescent="0.2">
      <c r="A31" s="6"/>
      <c r="O31" s="8"/>
      <c r="P31" s="8"/>
      <c r="Q31" s="8"/>
      <c r="R31" s="8"/>
      <c r="S31" s="8"/>
      <c r="T31" s="8"/>
      <c r="U31" s="8"/>
      <c r="V31" s="9"/>
    </row>
    <row r="32" spans="1:22" x14ac:dyDescent="0.2">
      <c r="A32" s="6"/>
      <c r="O32" s="8"/>
      <c r="P32" s="8"/>
      <c r="Q32" s="8"/>
      <c r="R32" s="8"/>
      <c r="S32" s="8"/>
      <c r="T32" s="8"/>
      <c r="U32" s="8"/>
      <c r="V32" s="9"/>
    </row>
    <row r="33" spans="1:22" x14ac:dyDescent="0.2">
      <c r="A33" s="6"/>
      <c r="O33" s="8"/>
      <c r="P33" s="8"/>
      <c r="Q33" s="8"/>
      <c r="R33" s="8"/>
      <c r="S33" s="8"/>
      <c r="T33" s="8"/>
      <c r="U33" s="8"/>
      <c r="V33" s="9"/>
    </row>
    <row r="34" spans="1:22" x14ac:dyDescent="0.2">
      <c r="A34" s="6"/>
      <c r="O34" s="8"/>
      <c r="P34" s="8"/>
      <c r="Q34" s="8"/>
      <c r="R34" s="8"/>
      <c r="S34" s="8"/>
      <c r="T34" s="8"/>
      <c r="U34" s="8"/>
      <c r="V34" s="9"/>
    </row>
    <row r="35" spans="1:22" x14ac:dyDescent="0.2">
      <c r="A35" s="6"/>
      <c r="O35" s="12"/>
      <c r="P35" s="12"/>
      <c r="Q35" s="12"/>
      <c r="R35" s="9"/>
      <c r="S35" s="9"/>
      <c r="T35" s="9"/>
      <c r="U35" s="9"/>
      <c r="V35" s="9"/>
    </row>
    <row r="36" spans="1:22" x14ac:dyDescent="0.2">
      <c r="A36" s="6"/>
      <c r="O36" s="13"/>
      <c r="P36" s="13"/>
      <c r="Q36" s="13"/>
      <c r="R36" s="13"/>
      <c r="S36" s="13"/>
      <c r="T36" s="13"/>
      <c r="U36" s="13"/>
      <c r="V36" s="9"/>
    </row>
    <row r="37" spans="1:22" x14ac:dyDescent="0.2">
      <c r="A37" s="6"/>
      <c r="O37" s="14"/>
      <c r="P37" s="8"/>
      <c r="Q37" s="8"/>
      <c r="R37" s="8"/>
      <c r="S37" s="8"/>
      <c r="T37" s="8"/>
      <c r="U37" s="8"/>
      <c r="V37" s="9"/>
    </row>
    <row r="38" spans="1:22" x14ac:dyDescent="0.2">
      <c r="A38" s="6"/>
      <c r="O38" s="12"/>
      <c r="P38" s="12"/>
      <c r="Q38" s="12"/>
      <c r="R38" s="9"/>
      <c r="S38" s="9"/>
      <c r="T38" s="9"/>
      <c r="U38" s="9"/>
      <c r="V38" s="9"/>
    </row>
    <row r="39" spans="1:22" x14ac:dyDescent="0.2">
      <c r="A39" s="6"/>
      <c r="O39" s="12"/>
      <c r="P39" s="12"/>
      <c r="Q39" s="12"/>
      <c r="R39" s="9"/>
      <c r="S39" s="9"/>
      <c r="T39" s="9"/>
      <c r="U39" s="9"/>
      <c r="V39" s="9"/>
    </row>
    <row r="40" spans="1:22" x14ac:dyDescent="0.2">
      <c r="A40" s="6"/>
      <c r="O40" s="12"/>
      <c r="P40" s="12"/>
      <c r="Q40" s="12"/>
      <c r="R40" s="9"/>
      <c r="S40" s="9"/>
      <c r="T40" s="9"/>
      <c r="U40" s="9"/>
      <c r="V40" s="9"/>
    </row>
    <row r="41" spans="1:22" x14ac:dyDescent="0.2">
      <c r="A41" s="6"/>
      <c r="O41" s="12"/>
      <c r="P41" s="12"/>
      <c r="Q41" s="12"/>
      <c r="R41" s="9"/>
      <c r="S41" s="9"/>
      <c r="T41" s="9"/>
      <c r="U41" s="9"/>
      <c r="V41" s="9"/>
    </row>
    <row r="42" spans="1:22" x14ac:dyDescent="0.2">
      <c r="A42" s="6"/>
      <c r="O42" s="12"/>
      <c r="P42" s="12"/>
      <c r="Q42" s="12"/>
      <c r="R42" s="9"/>
      <c r="S42" s="9"/>
      <c r="T42" s="9"/>
      <c r="U42" s="9"/>
      <c r="V42" s="9"/>
    </row>
    <row r="43" spans="1:22" x14ac:dyDescent="0.2">
      <c r="A43" s="6"/>
      <c r="O43" s="12"/>
      <c r="P43" s="12"/>
      <c r="Q43" s="12"/>
      <c r="R43" s="9"/>
      <c r="S43" s="9"/>
      <c r="T43" s="9"/>
      <c r="U43" s="9"/>
      <c r="V43" s="9"/>
    </row>
    <row r="44" spans="1:22" x14ac:dyDescent="0.2">
      <c r="A44" s="6"/>
      <c r="O44" s="12"/>
      <c r="P44" s="12"/>
      <c r="Q44" s="12"/>
      <c r="R44" s="9"/>
      <c r="S44" s="9"/>
      <c r="T44" s="9"/>
      <c r="U44" s="9"/>
      <c r="V44" s="9"/>
    </row>
    <row r="45" spans="1:22" x14ac:dyDescent="0.2">
      <c r="A45" s="6"/>
      <c r="O45" s="12"/>
      <c r="P45" s="13"/>
      <c r="Q45" s="13"/>
      <c r="R45" s="13"/>
      <c r="S45" s="13"/>
      <c r="T45" s="13"/>
      <c r="U45" s="13"/>
      <c r="V45" s="13"/>
    </row>
    <row r="46" spans="1:22" x14ac:dyDescent="0.2">
      <c r="A46" s="6"/>
      <c r="O46" s="15"/>
      <c r="P46" s="15"/>
      <c r="Q46" s="15"/>
      <c r="R46" s="15"/>
      <c r="S46" s="15"/>
      <c r="T46" s="15"/>
      <c r="U46" s="15"/>
      <c r="V46" s="15"/>
    </row>
    <row r="47" spans="1:22" x14ac:dyDescent="0.2">
      <c r="A47" s="6"/>
      <c r="O47" s="12"/>
      <c r="P47" s="13" t="s">
        <v>17</v>
      </c>
      <c r="Q47" s="13"/>
      <c r="R47" s="13"/>
      <c r="S47" s="13"/>
      <c r="T47" s="13"/>
      <c r="U47" s="13"/>
      <c r="V47" s="13"/>
    </row>
    <row r="48" spans="1:22" x14ac:dyDescent="0.2">
      <c r="A48" s="6"/>
      <c r="O48" s="15" t="s">
        <v>18</v>
      </c>
      <c r="P48" s="15"/>
      <c r="Q48" s="15"/>
      <c r="R48" s="15"/>
      <c r="S48" s="15"/>
      <c r="T48" s="15"/>
      <c r="U48" s="15"/>
      <c r="V48" s="15"/>
    </row>
    <row r="49" spans="1:22" x14ac:dyDescent="0.2">
      <c r="A49" s="6"/>
      <c r="O49" s="12"/>
      <c r="P49" s="12"/>
      <c r="Q49" s="12"/>
      <c r="R49" s="9"/>
      <c r="S49" s="9"/>
      <c r="T49" s="9"/>
      <c r="U49" s="9"/>
      <c r="V49" s="9"/>
    </row>
    <row r="50" spans="1:22" x14ac:dyDescent="0.2">
      <c r="A50" s="6"/>
      <c r="O50" s="9"/>
      <c r="P50" s="9"/>
      <c r="Q50" s="9"/>
      <c r="R50" s="9"/>
      <c r="S50" s="9"/>
      <c r="T50" s="9"/>
      <c r="U50" s="9"/>
      <c r="V50" s="9"/>
    </row>
    <row r="51" spans="1:22" x14ac:dyDescent="0.2">
      <c r="A51" s="6"/>
      <c r="O51" s="9"/>
      <c r="P51" s="9"/>
      <c r="Q51" s="9"/>
      <c r="R51" s="9"/>
      <c r="S51" s="9"/>
      <c r="T51" s="9"/>
      <c r="U51" s="9"/>
      <c r="V51" s="9"/>
    </row>
    <row r="52" spans="1:22" x14ac:dyDescent="0.2">
      <c r="A52" s="6"/>
      <c r="O52" s="9"/>
      <c r="P52" s="9"/>
      <c r="Q52" s="9"/>
      <c r="R52" s="9"/>
      <c r="S52" s="9"/>
      <c r="T52" s="9"/>
      <c r="U52" s="9"/>
      <c r="V52" s="9"/>
    </row>
    <row r="53" spans="1:22" x14ac:dyDescent="0.2">
      <c r="A53" s="6"/>
      <c r="O53" s="9"/>
      <c r="P53" s="9"/>
      <c r="Q53" s="9"/>
      <c r="R53" s="9"/>
      <c r="S53" s="9"/>
      <c r="T53" s="9"/>
      <c r="U53" s="9"/>
      <c r="V53" s="9"/>
    </row>
    <row r="54" spans="1:22" x14ac:dyDescent="0.2">
      <c r="A54" s="6"/>
      <c r="O54" s="9"/>
      <c r="P54" s="9"/>
      <c r="Q54" s="9"/>
      <c r="R54" s="9"/>
      <c r="S54" s="9"/>
      <c r="T54" s="9"/>
      <c r="U54" s="9"/>
      <c r="V54" s="9"/>
    </row>
    <row r="55" spans="1:22" x14ac:dyDescent="0.2">
      <c r="A55" s="6"/>
      <c r="O55" s="9"/>
      <c r="P55" s="9"/>
      <c r="Q55" s="9"/>
      <c r="R55" s="9"/>
      <c r="S55" s="9"/>
      <c r="T55" s="9"/>
      <c r="U55" s="9"/>
      <c r="V55" s="9"/>
    </row>
    <row r="56" spans="1:22" x14ac:dyDescent="0.2">
      <c r="A56" s="6"/>
      <c r="O56" s="9"/>
      <c r="P56" s="9"/>
      <c r="Q56" s="9"/>
      <c r="R56" s="9"/>
      <c r="S56" s="9"/>
      <c r="T56" s="9"/>
      <c r="U56" s="9"/>
      <c r="V56" s="9"/>
    </row>
    <row r="57" spans="1:22" x14ac:dyDescent="0.2">
      <c r="A57" s="6"/>
      <c r="O57" s="9"/>
      <c r="P57" s="9"/>
      <c r="Q57" s="9"/>
      <c r="R57" s="9"/>
      <c r="S57" s="9"/>
      <c r="T57" s="9"/>
      <c r="U57" s="9"/>
      <c r="V57" s="9"/>
    </row>
    <row r="58" spans="1:22" x14ac:dyDescent="0.2">
      <c r="A58" s="6"/>
      <c r="O58" s="9"/>
      <c r="P58" s="9"/>
      <c r="Q58" s="9"/>
      <c r="R58" s="9"/>
      <c r="S58" s="9"/>
      <c r="T58" s="9"/>
      <c r="U58" s="9"/>
      <c r="V58" s="9"/>
    </row>
    <row r="59" spans="1:22" x14ac:dyDescent="0.2">
      <c r="A59" s="6"/>
      <c r="O59" s="9"/>
      <c r="P59" s="9"/>
      <c r="Q59" s="9"/>
      <c r="R59" s="9"/>
      <c r="S59" s="9"/>
      <c r="T59" s="9"/>
      <c r="U59" s="9"/>
      <c r="V59" s="9"/>
    </row>
    <row r="60" spans="1:22" x14ac:dyDescent="0.2">
      <c r="A60" s="6"/>
      <c r="O60" s="9"/>
      <c r="P60" s="9"/>
      <c r="Q60" s="9"/>
      <c r="R60" s="9"/>
      <c r="S60" s="9"/>
      <c r="T60" s="9"/>
      <c r="U60" s="9"/>
      <c r="V60" s="9"/>
    </row>
    <row r="61" spans="1:22" x14ac:dyDescent="0.2">
      <c r="A61" s="6"/>
      <c r="O61" s="9"/>
      <c r="P61" s="9"/>
      <c r="Q61" s="9"/>
      <c r="R61" s="9"/>
      <c r="S61" s="9"/>
      <c r="T61" s="9"/>
      <c r="U61" s="9"/>
      <c r="V61" s="9"/>
    </row>
    <row r="62" spans="1:22" x14ac:dyDescent="0.2">
      <c r="A62" s="6"/>
      <c r="O62" s="9"/>
      <c r="P62" s="9"/>
      <c r="Q62" s="9"/>
      <c r="R62" s="9"/>
      <c r="S62" s="9"/>
      <c r="T62" s="9"/>
      <c r="U62" s="9"/>
      <c r="V62" s="9"/>
    </row>
    <row r="63" spans="1:22" x14ac:dyDescent="0.2">
      <c r="A63" s="6"/>
      <c r="O63" s="9"/>
      <c r="P63" s="9"/>
      <c r="Q63" s="9"/>
      <c r="R63" s="9"/>
      <c r="S63" s="9"/>
      <c r="T63" s="9"/>
      <c r="U63" s="9"/>
      <c r="V63" s="9"/>
    </row>
    <row r="64" spans="1:22" x14ac:dyDescent="0.2">
      <c r="A64" s="6"/>
      <c r="O64" s="9"/>
      <c r="P64" s="9"/>
      <c r="Q64" s="9"/>
      <c r="R64" s="9"/>
      <c r="S64" s="9"/>
      <c r="T64" s="9"/>
      <c r="U64" s="9"/>
      <c r="V64" s="9"/>
    </row>
    <row r="65" spans="1:22" x14ac:dyDescent="0.2">
      <c r="A65" s="6"/>
      <c r="O65" s="9"/>
      <c r="P65" s="9"/>
      <c r="Q65" s="9"/>
      <c r="R65" s="9"/>
      <c r="S65" s="9"/>
      <c r="T65" s="9"/>
      <c r="U65" s="9"/>
      <c r="V65" s="9"/>
    </row>
    <row r="66" spans="1:22" x14ac:dyDescent="0.2">
      <c r="A66" s="6"/>
      <c r="O66" s="9"/>
      <c r="P66" s="9"/>
      <c r="Q66" s="9"/>
      <c r="R66" s="9"/>
      <c r="S66" s="9"/>
      <c r="T66" s="9"/>
      <c r="U66" s="9"/>
      <c r="V66" s="9"/>
    </row>
    <row r="67" spans="1:22" x14ac:dyDescent="0.2">
      <c r="A67" s="6"/>
      <c r="O67" s="9"/>
      <c r="P67" s="9"/>
      <c r="Q67" s="9"/>
      <c r="R67" s="9"/>
      <c r="S67" s="9"/>
      <c r="T67" s="9"/>
      <c r="U67" s="9"/>
      <c r="V67" s="9"/>
    </row>
    <row r="68" spans="1:22" x14ac:dyDescent="0.2">
      <c r="A68" s="6"/>
      <c r="O68" s="9"/>
      <c r="P68" s="9"/>
      <c r="Q68" s="9"/>
      <c r="R68" s="9"/>
      <c r="S68" s="9"/>
      <c r="T68" s="9"/>
      <c r="U68" s="9"/>
      <c r="V68" s="9"/>
    </row>
    <row r="69" spans="1:22" x14ac:dyDescent="0.2">
      <c r="A69" s="6"/>
      <c r="O69" s="9"/>
      <c r="P69" s="9"/>
      <c r="Q69" s="9"/>
      <c r="R69" s="9"/>
      <c r="S69" s="9"/>
      <c r="T69" s="9"/>
      <c r="U69" s="9"/>
      <c r="V69" s="9"/>
    </row>
    <row r="70" spans="1:22" x14ac:dyDescent="0.2">
      <c r="A70" s="6"/>
      <c r="O70" s="9"/>
      <c r="P70" s="9"/>
      <c r="Q70" s="9"/>
      <c r="R70" s="9"/>
      <c r="S70" s="9"/>
      <c r="T70" s="9"/>
      <c r="U70" s="9"/>
      <c r="V70" s="9"/>
    </row>
    <row r="71" spans="1:22" x14ac:dyDescent="0.2">
      <c r="A71" s="6"/>
      <c r="O71" s="9"/>
      <c r="P71" s="9"/>
      <c r="Q71" s="9"/>
      <c r="R71" s="9"/>
      <c r="S71" s="9"/>
      <c r="T71" s="9"/>
      <c r="U71" s="9"/>
      <c r="V71" s="9"/>
    </row>
    <row r="72" spans="1:22" x14ac:dyDescent="0.2">
      <c r="A72" s="6"/>
      <c r="O72" s="9"/>
      <c r="P72" s="9"/>
      <c r="Q72" s="9"/>
      <c r="R72" s="9"/>
      <c r="S72" s="9"/>
      <c r="T72" s="9"/>
      <c r="U72" s="9"/>
      <c r="V72" s="9"/>
    </row>
    <row r="73" spans="1:22" x14ac:dyDescent="0.2">
      <c r="A73" s="6"/>
      <c r="O73" s="9"/>
      <c r="P73" s="9"/>
      <c r="Q73" s="9"/>
      <c r="R73" s="9"/>
      <c r="S73" s="9"/>
      <c r="T73" s="9"/>
      <c r="U73" s="9"/>
      <c r="V73" s="9"/>
    </row>
    <row r="74" spans="1:22" x14ac:dyDescent="0.2">
      <c r="A74" s="6"/>
      <c r="O74" s="9"/>
      <c r="P74" s="9"/>
      <c r="Q74" s="9"/>
      <c r="R74" s="9"/>
      <c r="S74" s="9"/>
      <c r="T74" s="9"/>
      <c r="U74" s="9"/>
      <c r="V74" s="9"/>
    </row>
    <row r="75" spans="1:22" x14ac:dyDescent="0.2">
      <c r="A75" s="6"/>
      <c r="O75" s="9"/>
      <c r="P75" s="9"/>
      <c r="Q75" s="9"/>
      <c r="R75" s="9"/>
      <c r="S75" s="9"/>
      <c r="T75" s="9"/>
      <c r="U75" s="9"/>
      <c r="V75" s="9"/>
    </row>
    <row r="76" spans="1:22" x14ac:dyDescent="0.2">
      <c r="A76" s="6"/>
      <c r="O76" s="9"/>
      <c r="P76" s="9"/>
      <c r="Q76" s="9"/>
      <c r="R76" s="9"/>
      <c r="S76" s="9"/>
      <c r="T76" s="9"/>
      <c r="U76" s="9"/>
      <c r="V76" s="9"/>
    </row>
    <row r="77" spans="1:22" x14ac:dyDescent="0.2">
      <c r="A77" s="6"/>
      <c r="O77" s="9"/>
      <c r="P77" s="9"/>
      <c r="Q77" s="9"/>
      <c r="R77" s="9"/>
      <c r="S77" s="9"/>
      <c r="T77" s="9"/>
      <c r="U77" s="9"/>
      <c r="V77" s="9"/>
    </row>
    <row r="78" spans="1:22" x14ac:dyDescent="0.2">
      <c r="A78" s="6"/>
      <c r="O78" s="9"/>
      <c r="P78" s="9"/>
      <c r="Q78" s="9"/>
      <c r="R78" s="9"/>
      <c r="S78" s="9"/>
      <c r="T78" s="9"/>
      <c r="U78" s="9"/>
      <c r="V78" s="9"/>
    </row>
    <row r="79" spans="1:22" x14ac:dyDescent="0.2">
      <c r="A79" s="6"/>
      <c r="O79" s="9"/>
      <c r="P79" s="9"/>
      <c r="Q79" s="9"/>
      <c r="R79" s="9"/>
      <c r="S79" s="9"/>
      <c r="T79" s="9"/>
      <c r="U79" s="9"/>
      <c r="V79" s="9"/>
    </row>
    <row r="80" spans="1:22" x14ac:dyDescent="0.2">
      <c r="A80" s="6"/>
      <c r="O80" s="9"/>
      <c r="P80" s="9"/>
      <c r="Q80" s="9"/>
      <c r="R80" s="9"/>
      <c r="S80" s="9"/>
      <c r="T80" s="9"/>
      <c r="U80" s="9"/>
      <c r="V80" s="9"/>
    </row>
    <row r="81" spans="1:22" x14ac:dyDescent="0.2">
      <c r="A81" s="6"/>
      <c r="O81" s="9"/>
      <c r="P81" s="9"/>
      <c r="Q81" s="9"/>
      <c r="R81" s="9"/>
      <c r="S81" s="9"/>
      <c r="T81" s="9"/>
      <c r="U81" s="9"/>
      <c r="V81" s="9"/>
    </row>
    <row r="82" spans="1:22" x14ac:dyDescent="0.2">
      <c r="A82" s="6"/>
      <c r="O82" s="9"/>
      <c r="P82" s="9"/>
      <c r="Q82" s="9"/>
      <c r="R82" s="9"/>
      <c r="S82" s="9"/>
      <c r="T82" s="9"/>
      <c r="U82" s="9"/>
      <c r="V82" s="9"/>
    </row>
    <row r="83" spans="1:22" x14ac:dyDescent="0.2">
      <c r="A83" s="6"/>
      <c r="O83" s="9"/>
      <c r="P83" s="9"/>
      <c r="Q83" s="9"/>
      <c r="R83" s="9"/>
      <c r="S83" s="9"/>
      <c r="T83" s="9"/>
      <c r="U83" s="9"/>
      <c r="V83" s="9"/>
    </row>
    <row r="84" spans="1:22" x14ac:dyDescent="0.2">
      <c r="A84" s="6"/>
      <c r="O84" s="9"/>
      <c r="P84" s="9"/>
      <c r="Q84" s="9"/>
      <c r="R84" s="9"/>
      <c r="S84" s="9"/>
      <c r="T84" s="9"/>
      <c r="U84" s="9"/>
      <c r="V84" s="9"/>
    </row>
    <row r="85" spans="1:22" x14ac:dyDescent="0.2">
      <c r="A85" s="6"/>
      <c r="O85" s="9"/>
      <c r="P85" s="9"/>
      <c r="Q85" s="9"/>
      <c r="R85" s="9"/>
      <c r="S85" s="9"/>
      <c r="T85" s="9"/>
      <c r="U85" s="9"/>
      <c r="V85" s="9"/>
    </row>
    <row r="86" spans="1:22" x14ac:dyDescent="0.2">
      <c r="A86" s="6"/>
      <c r="O86" s="9"/>
      <c r="P86" s="9"/>
      <c r="Q86" s="9"/>
      <c r="R86" s="9"/>
      <c r="S86" s="9"/>
      <c r="T86" s="9"/>
      <c r="U86" s="9"/>
      <c r="V86" s="9"/>
    </row>
    <row r="87" spans="1:22" x14ac:dyDescent="0.2">
      <c r="A87" s="6"/>
      <c r="O87" s="9"/>
      <c r="P87" s="9"/>
      <c r="Q87" s="9"/>
      <c r="R87" s="9"/>
      <c r="S87" s="9"/>
      <c r="T87" s="9"/>
      <c r="U87" s="9"/>
      <c r="V87" s="9"/>
    </row>
    <row r="88" spans="1:22" x14ac:dyDescent="0.2">
      <c r="A88" s="6"/>
      <c r="O88" s="9"/>
      <c r="P88" s="9"/>
      <c r="Q88" s="9"/>
      <c r="R88" s="9"/>
      <c r="S88" s="9"/>
      <c r="T88" s="9"/>
      <c r="U88" s="9"/>
      <c r="V88" s="9"/>
    </row>
    <row r="89" spans="1:22" x14ac:dyDescent="0.2">
      <c r="A89" s="6"/>
      <c r="O89" s="9"/>
      <c r="P89" s="9"/>
      <c r="Q89" s="9"/>
      <c r="R89" s="9"/>
      <c r="S89" s="9"/>
      <c r="T89" s="9"/>
      <c r="U89" s="9"/>
      <c r="V89" s="9"/>
    </row>
    <row r="90" spans="1:22" x14ac:dyDescent="0.2">
      <c r="A90" s="6"/>
      <c r="O90" s="9"/>
      <c r="P90" s="9"/>
      <c r="Q90" s="9"/>
      <c r="R90" s="9"/>
      <c r="S90" s="9"/>
      <c r="T90" s="9"/>
      <c r="U90" s="9"/>
      <c r="V90" s="9"/>
    </row>
    <row r="91" spans="1:22" x14ac:dyDescent="0.2">
      <c r="A91" s="6"/>
      <c r="O91" s="9"/>
      <c r="P91" s="9"/>
      <c r="Q91" s="9"/>
      <c r="R91" s="9"/>
      <c r="S91" s="9"/>
      <c r="T91" s="9"/>
      <c r="U91" s="9"/>
      <c r="V91" s="9"/>
    </row>
    <row r="92" spans="1:22" x14ac:dyDescent="0.2">
      <c r="A92" s="6"/>
      <c r="O92" s="9"/>
      <c r="P92" s="9"/>
      <c r="Q92" s="9"/>
      <c r="R92" s="9"/>
      <c r="S92" s="9"/>
      <c r="T92" s="9"/>
      <c r="U92" s="9"/>
      <c r="V92" s="9"/>
    </row>
    <row r="93" spans="1:22" x14ac:dyDescent="0.2">
      <c r="A93" s="6"/>
      <c r="O93" s="9"/>
      <c r="P93" s="9"/>
      <c r="Q93" s="9"/>
      <c r="R93" s="9"/>
      <c r="S93" s="9"/>
      <c r="T93" s="9"/>
      <c r="U93" s="9"/>
      <c r="V93" s="9"/>
    </row>
    <row r="94" spans="1:22" x14ac:dyDescent="0.2">
      <c r="A94" s="6"/>
      <c r="O94" s="9"/>
      <c r="P94" s="9"/>
      <c r="Q94" s="9"/>
      <c r="R94" s="9"/>
      <c r="S94" s="9"/>
      <c r="T94" s="9"/>
      <c r="U94" s="9"/>
      <c r="V94" s="9"/>
    </row>
    <row r="95" spans="1:22" x14ac:dyDescent="0.2">
      <c r="A95" s="6"/>
      <c r="O95" s="9"/>
      <c r="P95" s="9"/>
      <c r="Q95" s="9"/>
      <c r="R95" s="9"/>
      <c r="S95" s="9"/>
      <c r="T95" s="9"/>
      <c r="U95" s="9"/>
      <c r="V95" s="9"/>
    </row>
    <row r="96" spans="1:2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9"/>
      <c r="P96" s="9"/>
      <c r="Q96" s="9"/>
      <c r="R96" s="9"/>
      <c r="S96" s="9"/>
      <c r="T96" s="9"/>
      <c r="U96" s="9"/>
      <c r="V96" s="9"/>
    </row>
    <row r="97" spans="1:2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9"/>
      <c r="P97" s="9"/>
      <c r="Q97" s="9"/>
      <c r="R97" s="9"/>
      <c r="S97" s="9"/>
      <c r="T97" s="9"/>
      <c r="U97" s="9"/>
      <c r="V97" s="9"/>
    </row>
    <row r="98" spans="1:2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9"/>
      <c r="P98" s="9"/>
      <c r="Q98" s="9"/>
      <c r="R98" s="9"/>
      <c r="S98" s="9"/>
      <c r="T98" s="9"/>
      <c r="U98" s="9"/>
      <c r="V98" s="9"/>
    </row>
    <row r="99" spans="1:22" x14ac:dyDescent="0.2">
      <c r="O99" s="9"/>
      <c r="P99" s="9"/>
      <c r="Q99" s="9"/>
      <c r="R99" s="9"/>
      <c r="S99" s="9"/>
      <c r="T99" s="9"/>
      <c r="U99" s="9"/>
      <c r="V99" s="9"/>
    </row>
    <row r="100" spans="1:22" x14ac:dyDescent="0.2">
      <c r="O100" s="9"/>
      <c r="P100" s="9"/>
      <c r="Q100" s="9"/>
      <c r="R100" s="9"/>
      <c r="S100" s="9"/>
      <c r="T100" s="9"/>
      <c r="U100" s="9"/>
      <c r="V100" s="9"/>
    </row>
    <row r="101" spans="1:22" x14ac:dyDescent="0.2">
      <c r="O101" s="9"/>
      <c r="P101" s="9"/>
      <c r="Q101" s="9"/>
      <c r="R101" s="9"/>
      <c r="S101" s="9"/>
      <c r="T101" s="9"/>
      <c r="U101" s="9"/>
      <c r="V101" s="9"/>
    </row>
    <row r="102" spans="1:22" x14ac:dyDescent="0.2">
      <c r="O102" s="9"/>
      <c r="P102" s="9"/>
      <c r="Q102" s="9"/>
      <c r="R102" s="9"/>
      <c r="S102" s="9"/>
      <c r="T102" s="9"/>
      <c r="U102" s="9"/>
      <c r="V102" s="9"/>
    </row>
    <row r="103" spans="1:22" x14ac:dyDescent="0.2">
      <c r="O103" s="9"/>
      <c r="P103" s="9"/>
      <c r="Q103" s="9"/>
      <c r="R103" s="9"/>
      <c r="S103" s="9"/>
      <c r="T103" s="9"/>
      <c r="U103" s="9"/>
      <c r="V103" s="9"/>
    </row>
    <row r="104" spans="1:22" x14ac:dyDescent="0.2">
      <c r="O104" s="9"/>
      <c r="P104" s="9"/>
      <c r="Q104" s="9"/>
      <c r="R104" s="9"/>
      <c r="S104" s="9"/>
      <c r="T104" s="9"/>
      <c r="U104" s="9"/>
      <c r="V104" s="9"/>
    </row>
    <row r="105" spans="1:22" x14ac:dyDescent="0.2">
      <c r="O105" s="9"/>
      <c r="P105" s="9"/>
      <c r="Q105" s="9"/>
      <c r="R105" s="9"/>
      <c r="S105" s="9"/>
      <c r="T105" s="9"/>
      <c r="U105" s="9"/>
      <c r="V105" s="9"/>
    </row>
    <row r="106" spans="1:22" x14ac:dyDescent="0.2">
      <c r="O106" s="9"/>
      <c r="P106" s="9"/>
      <c r="Q106" s="9"/>
      <c r="R106" s="9"/>
      <c r="S106" s="9"/>
      <c r="T106" s="9"/>
      <c r="U106" s="9"/>
      <c r="V106" s="9"/>
    </row>
    <row r="107" spans="1:22" x14ac:dyDescent="0.2">
      <c r="O107" s="9"/>
      <c r="P107" s="9"/>
      <c r="Q107" s="9"/>
      <c r="R107" s="9"/>
      <c r="S107" s="9"/>
      <c r="T107" s="9"/>
      <c r="U107" s="9"/>
      <c r="V107" s="9"/>
    </row>
    <row r="108" spans="1:22" x14ac:dyDescent="0.2">
      <c r="O108" s="9"/>
      <c r="P108" s="9"/>
      <c r="Q108" s="9"/>
      <c r="R108" s="9"/>
      <c r="S108" s="9"/>
      <c r="T108" s="9"/>
      <c r="U108" s="9"/>
      <c r="V108" s="9"/>
    </row>
    <row r="109" spans="1:22" x14ac:dyDescent="0.2">
      <c r="O109" s="9"/>
      <c r="P109" s="9"/>
      <c r="Q109" s="9"/>
      <c r="R109" s="9"/>
      <c r="S109" s="9"/>
      <c r="T109" s="9"/>
      <c r="U109" s="9"/>
      <c r="V109" s="9"/>
    </row>
    <row r="110" spans="1:22" x14ac:dyDescent="0.2">
      <c r="O110" s="9"/>
      <c r="P110" s="9"/>
      <c r="Q110" s="9"/>
      <c r="R110" s="9"/>
      <c r="S110" s="9"/>
      <c r="T110" s="9"/>
      <c r="U110" s="9"/>
      <c r="V110" s="9"/>
    </row>
    <row r="111" spans="1:22" x14ac:dyDescent="0.2">
      <c r="O111" s="9"/>
      <c r="P111" s="9"/>
      <c r="Q111" s="9"/>
      <c r="R111" s="9"/>
      <c r="S111" s="9"/>
      <c r="T111" s="9"/>
      <c r="U111" s="9"/>
      <c r="V111" s="9"/>
    </row>
    <row r="112" spans="1:22" x14ac:dyDescent="0.2">
      <c r="O112" s="9"/>
      <c r="P112" s="9"/>
      <c r="Q112" s="9"/>
      <c r="R112" s="9"/>
      <c r="S112" s="9"/>
      <c r="T112" s="9"/>
      <c r="U112" s="9"/>
      <c r="V112" s="9"/>
    </row>
    <row r="113" spans="15:22" x14ac:dyDescent="0.2">
      <c r="O113" s="9"/>
      <c r="P113" s="9"/>
      <c r="Q113" s="9"/>
      <c r="R113" s="9"/>
      <c r="S113" s="9"/>
      <c r="T113" s="9"/>
      <c r="U113" s="9"/>
      <c r="V113" s="9"/>
    </row>
    <row r="114" spans="15:22" x14ac:dyDescent="0.2">
      <c r="O114" s="9"/>
      <c r="P114" s="9"/>
      <c r="Q114" s="9"/>
      <c r="R114" s="9"/>
      <c r="S114" s="9"/>
      <c r="T114" s="9"/>
      <c r="U114" s="9"/>
      <c r="V114" s="9"/>
    </row>
    <row r="115" spans="15:22" x14ac:dyDescent="0.2">
      <c r="O115" s="9"/>
      <c r="P115" s="9"/>
      <c r="Q115" s="9"/>
      <c r="R115" s="9"/>
      <c r="S115" s="9"/>
      <c r="T115" s="9"/>
      <c r="U115" s="9"/>
      <c r="V115" s="9"/>
    </row>
    <row r="116" spans="15:22" x14ac:dyDescent="0.2">
      <c r="O116" s="9"/>
      <c r="P116" s="9"/>
      <c r="Q116" s="9"/>
      <c r="R116" s="9"/>
      <c r="S116" s="9"/>
      <c r="T116" s="9"/>
      <c r="U116" s="9"/>
      <c r="V116" s="9"/>
    </row>
    <row r="117" spans="15:22" x14ac:dyDescent="0.2">
      <c r="O117" s="9"/>
      <c r="P117" s="9"/>
      <c r="Q117" s="9"/>
      <c r="R117" s="9"/>
      <c r="S117" s="9"/>
      <c r="T117" s="9"/>
      <c r="U117" s="9"/>
      <c r="V117" s="9"/>
    </row>
    <row r="118" spans="15:22" x14ac:dyDescent="0.2">
      <c r="O118" s="9"/>
      <c r="P118" s="9"/>
      <c r="Q118" s="9"/>
      <c r="R118" s="9"/>
      <c r="S118" s="9"/>
      <c r="T118" s="9"/>
      <c r="U118" s="9"/>
      <c r="V118" s="9"/>
    </row>
    <row r="119" spans="15:22" x14ac:dyDescent="0.2">
      <c r="O119" s="9"/>
      <c r="P119" s="9"/>
      <c r="Q119" s="9"/>
      <c r="R119" s="9"/>
      <c r="S119" s="9"/>
      <c r="T119" s="9"/>
      <c r="U119" s="9"/>
      <c r="V119" s="9"/>
    </row>
    <row r="120" spans="15:22" x14ac:dyDescent="0.2">
      <c r="O120" s="9"/>
      <c r="P120" s="9"/>
      <c r="Q120" s="9"/>
      <c r="R120" s="9"/>
      <c r="S120" s="9"/>
      <c r="T120" s="9"/>
      <c r="U120" s="9"/>
      <c r="V120" s="9"/>
    </row>
    <row r="121" spans="15:22" x14ac:dyDescent="0.2">
      <c r="O121" s="9"/>
      <c r="P121" s="9"/>
      <c r="Q121" s="9"/>
      <c r="R121" s="9"/>
      <c r="S121" s="9"/>
      <c r="T121" s="9"/>
      <c r="U121" s="9"/>
      <c r="V121" s="9"/>
    </row>
    <row r="122" spans="15:22" x14ac:dyDescent="0.2">
      <c r="O122" s="9"/>
      <c r="P122" s="9"/>
      <c r="Q122" s="9"/>
      <c r="R122" s="9"/>
      <c r="S122" s="9"/>
      <c r="T122" s="9"/>
      <c r="U122" s="9"/>
      <c r="V122" s="9"/>
    </row>
    <row r="123" spans="15:22" x14ac:dyDescent="0.2">
      <c r="O123" s="9"/>
      <c r="P123" s="9"/>
      <c r="Q123" s="9"/>
      <c r="R123" s="9"/>
      <c r="S123" s="9"/>
      <c r="T123" s="9"/>
      <c r="U123" s="9"/>
      <c r="V123" s="9"/>
    </row>
    <row r="124" spans="15:22" x14ac:dyDescent="0.2">
      <c r="O124" s="9"/>
      <c r="P124" s="9"/>
      <c r="Q124" s="9"/>
      <c r="R124" s="9"/>
      <c r="S124" s="9"/>
      <c r="T124" s="9"/>
      <c r="U124" s="9"/>
      <c r="V124" s="9"/>
    </row>
    <row r="125" spans="15:22" x14ac:dyDescent="0.2">
      <c r="O125" s="9"/>
      <c r="P125" s="9"/>
      <c r="Q125" s="9"/>
      <c r="R125" s="9"/>
      <c r="S125" s="9"/>
      <c r="T125" s="9"/>
      <c r="U125" s="9"/>
      <c r="V125" s="9"/>
    </row>
    <row r="126" spans="15:22" x14ac:dyDescent="0.2">
      <c r="O126" s="9"/>
      <c r="P126" s="9"/>
      <c r="Q126" s="9"/>
      <c r="R126" s="9"/>
      <c r="S126" s="9"/>
      <c r="T126" s="9"/>
      <c r="U126" s="9"/>
      <c r="V126" s="9"/>
    </row>
    <row r="127" spans="15:22" x14ac:dyDescent="0.2">
      <c r="O127" s="9"/>
      <c r="P127" s="9"/>
      <c r="Q127" s="9"/>
      <c r="R127" s="9"/>
      <c r="S127" s="9"/>
      <c r="T127" s="9"/>
      <c r="U127" s="9"/>
      <c r="V127" s="9"/>
    </row>
    <row r="128" spans="15:22" x14ac:dyDescent="0.2">
      <c r="O128" s="9"/>
      <c r="P128" s="9"/>
      <c r="Q128" s="9"/>
      <c r="R128" s="9"/>
      <c r="S128" s="9"/>
      <c r="T128" s="9"/>
      <c r="U128" s="9"/>
      <c r="V128" s="9"/>
    </row>
    <row r="129" spans="15:22" x14ac:dyDescent="0.2">
      <c r="O129" s="9"/>
      <c r="P129" s="9"/>
      <c r="Q129" s="9"/>
      <c r="R129" s="9"/>
      <c r="S129" s="9"/>
      <c r="T129" s="9"/>
      <c r="U129" s="9"/>
      <c r="V129" s="9"/>
    </row>
    <row r="130" spans="15:22" x14ac:dyDescent="0.2">
      <c r="O130" s="9"/>
      <c r="P130" s="9"/>
      <c r="Q130" s="9"/>
      <c r="R130" s="9"/>
      <c r="S130" s="9"/>
      <c r="T130" s="9"/>
      <c r="U130" s="9"/>
      <c r="V130" s="9"/>
    </row>
    <row r="131" spans="15:22" x14ac:dyDescent="0.2">
      <c r="O131" s="9"/>
      <c r="P131" s="9"/>
      <c r="Q131" s="9"/>
      <c r="R131" s="9"/>
      <c r="S131" s="9"/>
      <c r="T131" s="9"/>
      <c r="U131" s="9"/>
      <c r="V131" s="9"/>
    </row>
    <row r="132" spans="15:22" x14ac:dyDescent="0.2">
      <c r="O132" s="9"/>
      <c r="P132" s="9"/>
      <c r="Q132" s="9"/>
      <c r="R132" s="9"/>
      <c r="S132" s="9"/>
      <c r="T132" s="9"/>
      <c r="U132" s="9"/>
      <c r="V132" s="9"/>
    </row>
    <row r="133" spans="15:22" x14ac:dyDescent="0.2">
      <c r="O133" s="9"/>
      <c r="P133" s="9"/>
      <c r="Q133" s="9"/>
      <c r="R133" s="9"/>
      <c r="S133" s="9"/>
      <c r="T133" s="9"/>
      <c r="U133" s="9"/>
      <c r="V133" s="9"/>
    </row>
    <row r="134" spans="15:22" x14ac:dyDescent="0.2">
      <c r="O134" s="9"/>
      <c r="P134" s="9"/>
      <c r="Q134" s="9"/>
      <c r="R134" s="9"/>
      <c r="S134" s="9"/>
      <c r="T134" s="9"/>
      <c r="U134" s="9"/>
      <c r="V134" s="9"/>
    </row>
    <row r="135" spans="15:22" x14ac:dyDescent="0.2">
      <c r="O135" s="9"/>
      <c r="P135" s="9"/>
      <c r="Q135" s="9"/>
      <c r="R135" s="9"/>
      <c r="S135" s="9"/>
      <c r="T135" s="9"/>
      <c r="U135" s="9"/>
      <c r="V135" s="9"/>
    </row>
    <row r="136" spans="15:22" x14ac:dyDescent="0.2">
      <c r="O136" s="9"/>
      <c r="P136" s="9"/>
      <c r="Q136" s="9"/>
      <c r="R136" s="9"/>
      <c r="S136" s="9"/>
      <c r="T136" s="9"/>
      <c r="U136" s="9"/>
      <c r="V136" s="9"/>
    </row>
    <row r="137" spans="15:22" x14ac:dyDescent="0.2">
      <c r="O137" s="9"/>
      <c r="P137" s="9"/>
      <c r="Q137" s="9"/>
      <c r="R137" s="9"/>
      <c r="S137" s="9"/>
      <c r="T137" s="9"/>
      <c r="U137" s="9"/>
      <c r="V137" s="9"/>
    </row>
    <row r="138" spans="15:22" x14ac:dyDescent="0.2">
      <c r="O138" s="9"/>
      <c r="P138" s="9"/>
      <c r="Q138" s="9"/>
      <c r="R138" s="9"/>
      <c r="S138" s="9"/>
      <c r="T138" s="9"/>
      <c r="U138" s="9"/>
      <c r="V138" s="9"/>
    </row>
    <row r="139" spans="15:22" x14ac:dyDescent="0.2">
      <c r="O139" s="9"/>
      <c r="P139" s="9"/>
      <c r="Q139" s="9"/>
      <c r="R139" s="9"/>
      <c r="S139" s="9"/>
      <c r="T139" s="9"/>
      <c r="U139" s="9"/>
      <c r="V139" s="9"/>
    </row>
    <row r="140" spans="15:22" x14ac:dyDescent="0.2">
      <c r="O140" s="9"/>
      <c r="P140" s="9"/>
      <c r="Q140" s="9"/>
      <c r="R140" s="9"/>
      <c r="S140" s="9"/>
      <c r="T140" s="9"/>
      <c r="U140" s="9"/>
      <c r="V140" s="9"/>
    </row>
    <row r="141" spans="15:22" x14ac:dyDescent="0.2">
      <c r="O141" s="9"/>
      <c r="P141" s="9"/>
      <c r="Q141" s="9"/>
      <c r="R141" s="9"/>
      <c r="S141" s="9"/>
      <c r="T141" s="9"/>
      <c r="U141" s="9"/>
      <c r="V141" s="9"/>
    </row>
    <row r="142" spans="15:22" x14ac:dyDescent="0.2">
      <c r="O142" s="9"/>
      <c r="P142" s="9"/>
      <c r="Q142" s="9"/>
      <c r="R142" s="9"/>
      <c r="S142" s="9"/>
      <c r="T142" s="9"/>
      <c r="U142" s="9"/>
      <c r="V142" s="9"/>
    </row>
    <row r="143" spans="15:22" x14ac:dyDescent="0.2">
      <c r="O143" s="9"/>
      <c r="P143" s="9"/>
      <c r="Q143" s="9"/>
      <c r="R143" s="9"/>
      <c r="S143" s="9"/>
      <c r="T143" s="9"/>
      <c r="U143" s="9"/>
      <c r="V143" s="9"/>
    </row>
    <row r="144" spans="15:22" x14ac:dyDescent="0.2">
      <c r="O144" s="9"/>
      <c r="P144" s="9"/>
      <c r="Q144" s="9"/>
      <c r="R144" s="9"/>
      <c r="S144" s="9"/>
      <c r="T144" s="9"/>
      <c r="U144" s="9"/>
      <c r="V144" s="9"/>
    </row>
    <row r="145" spans="15:22" x14ac:dyDescent="0.2">
      <c r="O145" s="9"/>
      <c r="P145" s="9"/>
      <c r="Q145" s="9"/>
      <c r="R145" s="9"/>
      <c r="S145" s="9"/>
      <c r="T145" s="9"/>
      <c r="U145" s="9"/>
      <c r="V145" s="9"/>
    </row>
    <row r="146" spans="15:22" x14ac:dyDescent="0.2">
      <c r="O146" s="9"/>
      <c r="P146" s="9"/>
      <c r="Q146" s="9"/>
      <c r="R146" s="9"/>
      <c r="S146" s="9"/>
      <c r="T146" s="9"/>
      <c r="U146" s="9"/>
      <c r="V146" s="9"/>
    </row>
    <row r="147" spans="15:22" x14ac:dyDescent="0.2">
      <c r="O147" s="9"/>
      <c r="P147" s="9"/>
      <c r="Q147" s="9"/>
      <c r="R147" s="9"/>
      <c r="S147" s="9"/>
      <c r="T147" s="9"/>
      <c r="U147" s="9"/>
      <c r="V147" s="9"/>
    </row>
    <row r="148" spans="15:22" x14ac:dyDescent="0.2">
      <c r="O148" s="9"/>
      <c r="P148" s="9"/>
      <c r="Q148" s="9"/>
      <c r="R148" s="9"/>
      <c r="S148" s="9"/>
      <c r="T148" s="9"/>
      <c r="U148" s="9"/>
      <c r="V148" s="9"/>
    </row>
    <row r="149" spans="15:22" x14ac:dyDescent="0.2">
      <c r="O149" s="9"/>
      <c r="P149" s="9"/>
      <c r="Q149" s="9"/>
      <c r="R149" s="9"/>
      <c r="S149" s="9"/>
      <c r="T149" s="9"/>
      <c r="U149" s="9"/>
      <c r="V149" s="9"/>
    </row>
    <row r="150" spans="15:22" x14ac:dyDescent="0.2">
      <c r="O150" s="9"/>
      <c r="P150" s="9"/>
      <c r="Q150" s="9"/>
      <c r="R150" s="9"/>
      <c r="S150" s="9"/>
      <c r="T150" s="9"/>
      <c r="U150" s="9"/>
      <c r="V150" s="9"/>
    </row>
    <row r="151" spans="15:22" x14ac:dyDescent="0.2">
      <c r="O151" s="9"/>
      <c r="P151" s="9"/>
      <c r="Q151" s="9"/>
      <c r="R151" s="9"/>
      <c r="S151" s="9"/>
      <c r="T151" s="9"/>
      <c r="U151" s="9"/>
      <c r="V151" s="9"/>
    </row>
    <row r="152" spans="15:22" x14ac:dyDescent="0.2">
      <c r="O152" s="9"/>
      <c r="P152" s="9"/>
      <c r="Q152" s="9"/>
      <c r="R152" s="9"/>
      <c r="S152" s="9"/>
      <c r="T152" s="9"/>
      <c r="U152" s="9"/>
      <c r="V152" s="9"/>
    </row>
    <row r="153" spans="15:22" x14ac:dyDescent="0.2">
      <c r="O153" s="9"/>
      <c r="P153" s="9"/>
      <c r="Q153" s="9"/>
      <c r="R153" s="9"/>
      <c r="S153" s="9"/>
      <c r="T153" s="9"/>
      <c r="U153" s="9"/>
      <c r="V153" s="9"/>
    </row>
    <row r="154" spans="15:22" x14ac:dyDescent="0.2">
      <c r="O154" s="9"/>
      <c r="P154" s="9"/>
      <c r="Q154" s="9"/>
      <c r="R154" s="9"/>
      <c r="S154" s="9"/>
      <c r="T154" s="9"/>
      <c r="U154" s="9"/>
      <c r="V154" s="9"/>
    </row>
    <row r="155" spans="15:22" x14ac:dyDescent="0.2">
      <c r="O155" s="9"/>
      <c r="P155" s="9"/>
      <c r="Q155" s="9"/>
      <c r="R155" s="9"/>
      <c r="S155" s="9"/>
      <c r="T155" s="9"/>
      <c r="U155" s="9"/>
      <c r="V155" s="9"/>
    </row>
    <row r="156" spans="15:22" x14ac:dyDescent="0.2">
      <c r="O156" s="9"/>
      <c r="P156" s="9"/>
      <c r="Q156" s="9"/>
      <c r="R156" s="9"/>
      <c r="S156" s="9"/>
      <c r="T156" s="9"/>
      <c r="U156" s="9"/>
      <c r="V156" s="9"/>
    </row>
    <row r="157" spans="15:22" x14ac:dyDescent="0.2">
      <c r="O157" s="9"/>
      <c r="P157" s="9"/>
      <c r="Q157" s="9"/>
      <c r="R157" s="9"/>
      <c r="S157" s="9"/>
      <c r="T157" s="9"/>
      <c r="U157" s="9"/>
      <c r="V157" s="9"/>
    </row>
    <row r="158" spans="15:22" x14ac:dyDescent="0.2">
      <c r="O158" s="9"/>
      <c r="P158" s="9"/>
      <c r="Q158" s="9"/>
      <c r="R158" s="9"/>
      <c r="S158" s="9"/>
      <c r="T158" s="9"/>
      <c r="U158" s="9"/>
      <c r="V158" s="9"/>
    </row>
    <row r="159" spans="15:22" x14ac:dyDescent="0.2">
      <c r="O159" s="9"/>
      <c r="P159" s="9"/>
      <c r="Q159" s="9"/>
      <c r="R159" s="9"/>
      <c r="S159" s="9"/>
      <c r="T159" s="9"/>
      <c r="U159" s="9"/>
      <c r="V159" s="9"/>
    </row>
    <row r="160" spans="15:22" x14ac:dyDescent="0.2">
      <c r="O160" s="9"/>
      <c r="P160" s="9"/>
      <c r="Q160" s="9"/>
      <c r="R160" s="9"/>
      <c r="S160" s="9"/>
      <c r="T160" s="9"/>
      <c r="U160" s="9"/>
      <c r="V160" s="9"/>
    </row>
    <row r="161" spans="15:22" x14ac:dyDescent="0.2">
      <c r="O161" s="9"/>
      <c r="P161" s="9"/>
      <c r="Q161" s="9"/>
      <c r="R161" s="9"/>
      <c r="S161" s="9"/>
      <c r="T161" s="9"/>
      <c r="U161" s="9"/>
      <c r="V161" s="9"/>
    </row>
    <row r="162" spans="15:22" x14ac:dyDescent="0.2">
      <c r="O162" s="9"/>
      <c r="P162" s="9"/>
      <c r="Q162" s="9"/>
      <c r="R162" s="9"/>
      <c r="S162" s="9"/>
      <c r="T162" s="9"/>
      <c r="U162" s="9"/>
      <c r="V162" s="9"/>
    </row>
    <row r="163" spans="15:22" x14ac:dyDescent="0.2">
      <c r="O163" s="9"/>
      <c r="P163" s="9"/>
      <c r="Q163" s="9"/>
      <c r="R163" s="9"/>
      <c r="S163" s="9"/>
      <c r="T163" s="9"/>
      <c r="U163" s="9"/>
      <c r="V163" s="9"/>
    </row>
    <row r="164" spans="15:22" x14ac:dyDescent="0.2">
      <c r="O164" s="9"/>
      <c r="P164" s="9"/>
      <c r="Q164" s="9"/>
      <c r="R164" s="9"/>
      <c r="S164" s="9"/>
      <c r="T164" s="9"/>
      <c r="U164" s="9"/>
      <c r="V164" s="9"/>
    </row>
    <row r="165" spans="15:22" x14ac:dyDescent="0.2">
      <c r="O165" s="9"/>
      <c r="P165" s="9"/>
      <c r="Q165" s="9"/>
      <c r="R165" s="9"/>
      <c r="S165" s="9"/>
      <c r="T165" s="9"/>
      <c r="U165" s="9"/>
      <c r="V165" s="9"/>
    </row>
    <row r="166" spans="15:22" x14ac:dyDescent="0.2">
      <c r="O166" s="9"/>
      <c r="P166" s="9"/>
      <c r="Q166" s="9"/>
      <c r="R166" s="9"/>
      <c r="S166" s="9"/>
      <c r="T166" s="9"/>
      <c r="U166" s="9"/>
      <c r="V166" s="9"/>
    </row>
    <row r="167" spans="15:22" x14ac:dyDescent="0.2">
      <c r="O167" s="9"/>
      <c r="P167" s="9"/>
      <c r="Q167" s="9"/>
      <c r="R167" s="9"/>
      <c r="S167" s="9"/>
      <c r="T167" s="9"/>
      <c r="U167" s="9"/>
      <c r="V167" s="9"/>
    </row>
    <row r="168" spans="15:22" x14ac:dyDescent="0.2">
      <c r="O168" s="9"/>
      <c r="P168" s="9"/>
      <c r="Q168" s="9"/>
      <c r="R168" s="9"/>
      <c r="S168" s="9"/>
      <c r="T168" s="9"/>
      <c r="U168" s="9"/>
      <c r="V168" s="9"/>
    </row>
    <row r="169" spans="15:22" x14ac:dyDescent="0.2">
      <c r="O169" s="9"/>
      <c r="P169" s="9"/>
      <c r="Q169" s="9"/>
      <c r="R169" s="9"/>
      <c r="S169" s="9"/>
      <c r="T169" s="9"/>
      <c r="U169" s="9"/>
      <c r="V169" s="9"/>
    </row>
    <row r="170" spans="15:22" x14ac:dyDescent="0.2">
      <c r="O170" s="9"/>
      <c r="P170" s="9"/>
      <c r="Q170" s="9"/>
      <c r="R170" s="9"/>
      <c r="S170" s="9"/>
      <c r="T170" s="9"/>
      <c r="U170" s="9"/>
      <c r="V170" s="9"/>
    </row>
    <row r="171" spans="15:22" x14ac:dyDescent="0.2">
      <c r="O171" s="9"/>
      <c r="P171" s="9"/>
      <c r="Q171" s="9"/>
      <c r="R171" s="9"/>
      <c r="S171" s="9"/>
      <c r="T171" s="9"/>
      <c r="U171" s="9"/>
      <c r="V171" s="9"/>
    </row>
    <row r="172" spans="15:22" x14ac:dyDescent="0.2">
      <c r="O172" s="9"/>
      <c r="P172" s="9"/>
      <c r="Q172" s="9"/>
      <c r="R172" s="9"/>
      <c r="S172" s="9"/>
      <c r="T172" s="9"/>
      <c r="U172" s="9"/>
      <c r="V172" s="9"/>
    </row>
    <row r="173" spans="15:22" x14ac:dyDescent="0.2">
      <c r="O173" s="9"/>
      <c r="P173" s="9"/>
      <c r="Q173" s="9"/>
      <c r="R173" s="9"/>
      <c r="S173" s="9"/>
      <c r="T173" s="9"/>
      <c r="U173" s="9"/>
      <c r="V173" s="9"/>
    </row>
    <row r="174" spans="15:22" x14ac:dyDescent="0.2">
      <c r="O174" s="9"/>
      <c r="P174" s="9"/>
      <c r="Q174" s="9"/>
      <c r="R174" s="9"/>
      <c r="S174" s="9"/>
      <c r="T174" s="9"/>
      <c r="U174" s="9"/>
      <c r="V174" s="9"/>
    </row>
    <row r="175" spans="15:22" x14ac:dyDescent="0.2">
      <c r="O175" s="9"/>
      <c r="P175" s="9"/>
      <c r="Q175" s="9"/>
      <c r="R175" s="9"/>
      <c r="S175" s="9"/>
      <c r="T175" s="9"/>
      <c r="U175" s="9"/>
      <c r="V175" s="9"/>
    </row>
    <row r="176" spans="15:22" x14ac:dyDescent="0.2">
      <c r="O176" s="9"/>
      <c r="P176" s="9"/>
      <c r="Q176" s="9"/>
      <c r="R176" s="9"/>
      <c r="S176" s="9"/>
      <c r="T176" s="9"/>
      <c r="U176" s="9"/>
      <c r="V176" s="9"/>
    </row>
    <row r="177" spans="15:22" x14ac:dyDescent="0.2">
      <c r="O177" s="9"/>
      <c r="P177" s="9"/>
      <c r="Q177" s="9"/>
      <c r="R177" s="9"/>
      <c r="S177" s="9"/>
      <c r="T177" s="9"/>
      <c r="U177" s="9"/>
      <c r="V177" s="9"/>
    </row>
    <row r="178" spans="15:22" x14ac:dyDescent="0.2">
      <c r="O178" s="9"/>
      <c r="P178" s="9"/>
      <c r="Q178" s="9"/>
      <c r="R178" s="9"/>
      <c r="S178" s="9"/>
      <c r="T178" s="9"/>
      <c r="U178" s="9"/>
      <c r="V178" s="9"/>
    </row>
    <row r="179" spans="15:22" x14ac:dyDescent="0.2">
      <c r="O179" s="9"/>
      <c r="P179" s="9"/>
      <c r="Q179" s="9"/>
      <c r="R179" s="9"/>
      <c r="S179" s="9"/>
      <c r="T179" s="9"/>
      <c r="U179" s="9"/>
      <c r="V179" s="9"/>
    </row>
    <row r="180" spans="15:22" x14ac:dyDescent="0.2">
      <c r="O180" s="9"/>
      <c r="P180" s="9"/>
      <c r="Q180" s="9"/>
      <c r="R180" s="9"/>
      <c r="S180" s="9"/>
      <c r="T180" s="9"/>
      <c r="U180" s="9"/>
      <c r="V180" s="9"/>
    </row>
    <row r="181" spans="15:22" x14ac:dyDescent="0.2">
      <c r="O181" s="9"/>
      <c r="P181" s="9"/>
      <c r="Q181" s="9"/>
      <c r="R181" s="9"/>
      <c r="S181" s="9"/>
      <c r="T181" s="9"/>
      <c r="U181" s="9"/>
      <c r="V181" s="9"/>
    </row>
    <row r="182" spans="15:22" x14ac:dyDescent="0.2">
      <c r="O182" s="9"/>
      <c r="P182" s="9"/>
      <c r="Q182" s="9"/>
      <c r="R182" s="9"/>
      <c r="S182" s="9"/>
      <c r="T182" s="9"/>
      <c r="U182" s="9"/>
      <c r="V182" s="9"/>
    </row>
    <row r="183" spans="15:22" x14ac:dyDescent="0.2">
      <c r="O183" s="9"/>
      <c r="P183" s="9"/>
      <c r="Q183" s="9"/>
      <c r="R183" s="9"/>
      <c r="S183" s="9"/>
      <c r="T183" s="9"/>
      <c r="U183" s="9"/>
      <c r="V183" s="9"/>
    </row>
    <row r="184" spans="15:22" x14ac:dyDescent="0.2">
      <c r="O184" s="9"/>
      <c r="P184" s="9"/>
      <c r="Q184" s="9"/>
      <c r="R184" s="9"/>
      <c r="S184" s="9"/>
      <c r="T184" s="9"/>
      <c r="U184" s="9"/>
      <c r="V184" s="9"/>
    </row>
    <row r="185" spans="15:22" x14ac:dyDescent="0.2">
      <c r="O185" s="9"/>
      <c r="P185" s="9"/>
      <c r="Q185" s="9"/>
      <c r="R185" s="9"/>
      <c r="S185" s="9"/>
      <c r="T185" s="9"/>
      <c r="U185" s="9"/>
      <c r="V185" s="9"/>
    </row>
    <row r="186" spans="15:22" x14ac:dyDescent="0.2">
      <c r="O186" s="9"/>
      <c r="P186" s="9"/>
      <c r="Q186" s="9"/>
      <c r="R186" s="9"/>
      <c r="S186" s="9"/>
      <c r="T186" s="9"/>
      <c r="U186" s="9"/>
      <c r="V186" s="9"/>
    </row>
    <row r="187" spans="15:22" x14ac:dyDescent="0.2">
      <c r="O187" s="9"/>
      <c r="P187" s="9"/>
      <c r="Q187" s="9"/>
      <c r="R187" s="9"/>
      <c r="S187" s="9"/>
      <c r="T187" s="9"/>
      <c r="U187" s="9"/>
      <c r="V187" s="9"/>
    </row>
    <row r="188" spans="15:22" x14ac:dyDescent="0.2">
      <c r="O188" s="9"/>
      <c r="P188" s="9"/>
      <c r="Q188" s="9"/>
      <c r="R188" s="9"/>
      <c r="S188" s="9"/>
      <c r="T188" s="9"/>
      <c r="U188" s="9"/>
      <c r="V188" s="9"/>
    </row>
    <row r="189" spans="15:22" x14ac:dyDescent="0.2">
      <c r="O189" s="9"/>
      <c r="P189" s="9"/>
      <c r="Q189" s="9"/>
      <c r="R189" s="9"/>
      <c r="S189" s="9"/>
      <c r="T189" s="9"/>
      <c r="U189" s="9"/>
      <c r="V189" s="9"/>
    </row>
    <row r="190" spans="15:22" x14ac:dyDescent="0.2">
      <c r="O190" s="9"/>
      <c r="P190" s="9"/>
      <c r="Q190" s="9"/>
      <c r="R190" s="9"/>
      <c r="S190" s="9"/>
      <c r="T190" s="9"/>
      <c r="U190" s="9"/>
      <c r="V190" s="9"/>
    </row>
    <row r="191" spans="15:22" x14ac:dyDescent="0.2">
      <c r="O191" s="9"/>
      <c r="P191" s="9"/>
      <c r="Q191" s="9"/>
      <c r="R191" s="9"/>
      <c r="S191" s="9"/>
      <c r="T191" s="9"/>
      <c r="U191" s="9"/>
      <c r="V191" s="9"/>
    </row>
    <row r="192" spans="15:22" x14ac:dyDescent="0.2">
      <c r="O192" s="9"/>
      <c r="P192" s="9"/>
      <c r="Q192" s="9"/>
      <c r="R192" s="9"/>
      <c r="S192" s="9"/>
      <c r="T192" s="9"/>
      <c r="U192" s="9"/>
      <c r="V192" s="9"/>
    </row>
    <row r="193" spans="15:22" x14ac:dyDescent="0.2">
      <c r="O193" s="9"/>
      <c r="P193" s="9"/>
      <c r="Q193" s="9"/>
      <c r="R193" s="9"/>
      <c r="S193" s="9"/>
      <c r="T193" s="9"/>
      <c r="U193" s="9"/>
      <c r="V193" s="9"/>
    </row>
    <row r="194" spans="15:22" x14ac:dyDescent="0.2">
      <c r="O194" s="9"/>
      <c r="P194" s="9"/>
      <c r="Q194" s="9"/>
      <c r="R194" s="9"/>
      <c r="S194" s="9"/>
      <c r="T194" s="9"/>
      <c r="U194" s="9"/>
      <c r="V194" s="9"/>
    </row>
    <row r="288" spans="3:8" x14ac:dyDescent="0.2">
      <c r="C288" s="2">
        <v>2</v>
      </c>
      <c r="H288" s="2">
        <v>2</v>
      </c>
    </row>
    <row r="290" spans="1:13" x14ac:dyDescent="0.2">
      <c r="A290" s="3"/>
      <c r="B290" s="4"/>
      <c r="C290" s="24">
        <v>470</v>
      </c>
      <c r="D290" s="24"/>
      <c r="E290" s="24"/>
      <c r="F290" s="24"/>
      <c r="G290" s="25">
        <f>90-G291</f>
        <v>65</v>
      </c>
      <c r="H290" s="5"/>
      <c r="I290" s="5"/>
      <c r="J290" s="6"/>
      <c r="K290" s="3"/>
      <c r="L290" s="3"/>
      <c r="M290" s="3"/>
    </row>
    <row r="291" spans="1:13" x14ac:dyDescent="0.2">
      <c r="A291" s="6"/>
      <c r="B291" s="6"/>
      <c r="C291" s="26"/>
      <c r="D291" s="26"/>
      <c r="E291" s="26"/>
      <c r="F291" s="26"/>
      <c r="G291" s="26">
        <v>25</v>
      </c>
      <c r="H291" s="6"/>
      <c r="I291" s="6"/>
      <c r="J291" s="6"/>
      <c r="K291" s="6"/>
      <c r="L291" s="6"/>
      <c r="M291" s="6"/>
    </row>
    <row r="292" spans="1:13" x14ac:dyDescent="0.2">
      <c r="A292" s="6"/>
      <c r="B292" s="6"/>
      <c r="C292" s="26"/>
      <c r="D292" s="26"/>
      <c r="E292" s="26"/>
      <c r="F292" s="26"/>
      <c r="G292" s="26"/>
      <c r="H292" s="6"/>
      <c r="I292" s="6"/>
      <c r="J292" s="6"/>
      <c r="K292" s="6"/>
      <c r="L292" s="6"/>
      <c r="M292" s="6"/>
    </row>
    <row r="293" spans="1:13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x14ac:dyDescent="0.2">
      <c r="A294" s="6"/>
      <c r="B294" s="6"/>
      <c r="C294" s="6"/>
      <c r="D294" s="6" t="s">
        <v>13</v>
      </c>
      <c r="E294" s="7">
        <f>E6+50.83+G290</f>
        <v>139.32999999999998</v>
      </c>
      <c r="F294" s="6"/>
      <c r="G294" s="6"/>
      <c r="H294" s="6"/>
      <c r="I294" s="6"/>
      <c r="J294" s="6"/>
      <c r="K294" s="6"/>
      <c r="L294" s="6"/>
      <c r="M294" s="6"/>
    </row>
    <row r="295" spans="1:13" x14ac:dyDescent="0.2">
      <c r="A295" s="6"/>
      <c r="B295" s="6"/>
      <c r="C295" s="6"/>
      <c r="D295" s="6" t="s">
        <v>15</v>
      </c>
      <c r="E295" s="7">
        <f>E6+50.83</f>
        <v>74.33</v>
      </c>
      <c r="F295" s="6"/>
      <c r="G295" s="6"/>
      <c r="H295" s="6"/>
      <c r="I295" s="6"/>
      <c r="J295" s="6"/>
      <c r="K295" s="6"/>
      <c r="L295" s="6"/>
      <c r="M295" s="6"/>
    </row>
    <row r="296" spans="1:13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>
        <v>0</v>
      </c>
      <c r="M296" s="6">
        <f>-3*COS(PI()*E294/180)</f>
        <v>2.2754270105533561</v>
      </c>
    </row>
    <row r="297" spans="1:13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>
        <v>0</v>
      </c>
      <c r="M297" s="6">
        <f>3*SIN(PI()*E294/180)</f>
        <v>1.9551040687503614</v>
      </c>
    </row>
    <row r="298" spans="1:13" x14ac:dyDescent="0.2">
      <c r="A298" s="6"/>
      <c r="B298" s="6"/>
      <c r="C298" s="6"/>
      <c r="D298" s="6"/>
      <c r="E298" s="6"/>
      <c r="F298" s="6"/>
      <c r="G298" s="6"/>
      <c r="H298" s="6" t="s">
        <v>14</v>
      </c>
      <c r="I298" s="6"/>
      <c r="J298" s="6"/>
      <c r="K298" s="6"/>
      <c r="L298" s="6"/>
      <c r="M298" s="6"/>
    </row>
    <row r="299" spans="1:13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x14ac:dyDescent="0.2">
      <c r="A301" s="6"/>
      <c r="B301" s="6"/>
      <c r="C301" s="6"/>
      <c r="D301" s="6"/>
      <c r="E301" s="6"/>
      <c r="F301" s="6" t="s">
        <v>3</v>
      </c>
      <c r="G301" s="6" t="s">
        <v>6</v>
      </c>
      <c r="H301" s="6"/>
      <c r="I301" s="6"/>
      <c r="J301" s="6"/>
      <c r="K301" s="6"/>
      <c r="L301" s="6"/>
      <c r="M301" s="6"/>
    </row>
    <row r="302" spans="1:13" x14ac:dyDescent="0.2">
      <c r="A302" s="6"/>
      <c r="B302" s="6"/>
      <c r="C302" s="6"/>
      <c r="D302" s="6"/>
      <c r="E302" s="6"/>
      <c r="F302" s="6">
        <f>PI()*E6/180</f>
        <v>0.41015237421866746</v>
      </c>
      <c r="G302" s="6" t="s">
        <v>0</v>
      </c>
      <c r="H302" s="6">
        <f>15*SIN(F302)</f>
        <v>5.9812360338786927</v>
      </c>
      <c r="I302" s="6">
        <f>-H302</f>
        <v>-5.9812360338786927</v>
      </c>
      <c r="J302" s="6"/>
      <c r="K302" s="6"/>
      <c r="L302" s="6"/>
      <c r="M302" s="6"/>
    </row>
    <row r="303" spans="1:13" x14ac:dyDescent="0.2">
      <c r="A303" s="6"/>
      <c r="B303" s="6"/>
      <c r="C303" s="6"/>
      <c r="D303" s="6"/>
      <c r="E303" s="6"/>
      <c r="F303" s="6"/>
      <c r="G303" s="6" t="s">
        <v>1</v>
      </c>
      <c r="H303" s="6">
        <f>15*COS(F302)</f>
        <v>13.755901115776862</v>
      </c>
      <c r="I303" s="6">
        <f>-H303</f>
        <v>-13.755901115776862</v>
      </c>
      <c r="J303" s="6"/>
      <c r="K303" s="6"/>
      <c r="L303" s="6"/>
      <c r="M303" s="6"/>
    </row>
    <row r="304" spans="1:13" x14ac:dyDescent="0.2">
      <c r="A304" s="6"/>
      <c r="B304" s="6"/>
      <c r="C304" s="6"/>
      <c r="D304" s="6"/>
      <c r="E304" s="6"/>
      <c r="F304" s="6"/>
      <c r="G304" s="6" t="s">
        <v>7</v>
      </c>
      <c r="H304" s="6"/>
      <c r="I304" s="6"/>
      <c r="J304" s="6"/>
      <c r="K304" s="6"/>
      <c r="L304" s="6"/>
      <c r="M304" s="6"/>
    </row>
    <row r="305" spans="1:13" x14ac:dyDescent="0.2">
      <c r="A305" s="6" t="s">
        <v>2</v>
      </c>
      <c r="B305" s="6" t="s">
        <v>3</v>
      </c>
      <c r="C305" s="6" t="s">
        <v>4</v>
      </c>
      <c r="D305" s="6" t="s">
        <v>0</v>
      </c>
      <c r="E305" s="6" t="s">
        <v>1</v>
      </c>
      <c r="F305" s="6"/>
      <c r="G305" s="6" t="s">
        <v>0</v>
      </c>
      <c r="H305" s="6">
        <f>10*SIN(F302-PI()/2)</f>
        <v>-9.1706007438512405</v>
      </c>
      <c r="I305" s="6">
        <f>-H305</f>
        <v>9.1706007438512405</v>
      </c>
      <c r="J305" s="6"/>
      <c r="K305" s="6"/>
      <c r="L305" s="6"/>
      <c r="M305" s="6"/>
    </row>
    <row r="306" spans="1:13" x14ac:dyDescent="0.2">
      <c r="A306" s="6">
        <v>0</v>
      </c>
      <c r="B306" s="6">
        <f>PI()*A306/180</f>
        <v>0</v>
      </c>
      <c r="C306" s="6">
        <v>10</v>
      </c>
      <c r="D306" s="6">
        <f>C306*COS(B306)</f>
        <v>10</v>
      </c>
      <c r="E306" s="6">
        <f>C306*SIN(B306)</f>
        <v>0</v>
      </c>
      <c r="F306" s="6"/>
      <c r="G306" s="6" t="s">
        <v>1</v>
      </c>
      <c r="H306" s="6">
        <f>10*COS(F302-PI()/2)</f>
        <v>3.9874906892524624</v>
      </c>
      <c r="I306" s="6">
        <f>-H306</f>
        <v>-3.9874906892524624</v>
      </c>
      <c r="J306" s="6"/>
      <c r="K306" s="6"/>
      <c r="L306" s="6"/>
      <c r="M306" s="6"/>
    </row>
    <row r="307" spans="1:13" x14ac:dyDescent="0.2">
      <c r="A307" s="6">
        <v>5</v>
      </c>
      <c r="B307" s="6">
        <f t="shared" ref="B307:B370" si="0">PI()*A307/180</f>
        <v>8.7266462599716474E-2</v>
      </c>
      <c r="C307" s="6">
        <f>C306</f>
        <v>10</v>
      </c>
      <c r="D307" s="6">
        <f t="shared" ref="D307:D370" si="1">C307*COS(B307)</f>
        <v>9.961946980917455</v>
      </c>
      <c r="E307" s="6">
        <f t="shared" ref="E307:E370" si="2">C307*SIN(B307)</f>
        <v>0.8715574274765816</v>
      </c>
      <c r="F307" s="6"/>
      <c r="G307" s="6" t="s">
        <v>8</v>
      </c>
      <c r="H307" s="6"/>
      <c r="I307" s="6" t="s">
        <v>12</v>
      </c>
      <c r="J307" s="6"/>
      <c r="K307" s="6"/>
      <c r="L307" s="6"/>
      <c r="M307" s="6"/>
    </row>
    <row r="308" spans="1:13" x14ac:dyDescent="0.2">
      <c r="A308" s="6">
        <v>10</v>
      </c>
      <c r="B308" s="6">
        <f t="shared" si="0"/>
        <v>0.17453292519943295</v>
      </c>
      <c r="C308" s="6">
        <f t="shared" ref="C308:C371" si="3">C307</f>
        <v>10</v>
      </c>
      <c r="D308" s="6">
        <f t="shared" si="1"/>
        <v>9.8480775301220795</v>
      </c>
      <c r="E308" s="6">
        <f t="shared" si="2"/>
        <v>1.7364817766693033</v>
      </c>
      <c r="F308" s="6"/>
      <c r="G308" s="6" t="s">
        <v>0</v>
      </c>
      <c r="H308" s="6">
        <v>0</v>
      </c>
      <c r="I308" s="6">
        <f>-10*COS(PI()*E295/180)</f>
        <v>-2.7009634468586481</v>
      </c>
      <c r="J308" s="6">
        <f>I308*1.5</f>
        <v>-4.0514451702879724</v>
      </c>
      <c r="K308" s="6"/>
      <c r="L308" s="6">
        <f>I308</f>
        <v>-2.7009634468586481</v>
      </c>
      <c r="M308" s="6">
        <f>L308+M296</f>
        <v>-0.42553643630529203</v>
      </c>
    </row>
    <row r="309" spans="1:13" x14ac:dyDescent="0.2">
      <c r="A309" s="6">
        <v>15</v>
      </c>
      <c r="B309" s="6">
        <f t="shared" si="0"/>
        <v>0.26179938779914941</v>
      </c>
      <c r="C309" s="6">
        <f t="shared" si="3"/>
        <v>10</v>
      </c>
      <c r="D309" s="6">
        <f t="shared" si="1"/>
        <v>9.6592582628906829</v>
      </c>
      <c r="E309" s="6">
        <f t="shared" si="2"/>
        <v>2.5881904510252074</v>
      </c>
      <c r="F309" s="6"/>
      <c r="G309" s="6" t="s">
        <v>1</v>
      </c>
      <c r="H309" s="6">
        <v>0</v>
      </c>
      <c r="I309" s="6">
        <f>10*SIN(PI()*E295/180)</f>
        <v>9.6283330051849294</v>
      </c>
      <c r="J309" s="6">
        <f>I309*1.5</f>
        <v>14.442499507777395</v>
      </c>
      <c r="K309" s="6"/>
      <c r="L309" s="6">
        <f>I309</f>
        <v>9.6283330051849294</v>
      </c>
      <c r="M309" s="6">
        <f>L309+M297</f>
        <v>11.58343707393529</v>
      </c>
    </row>
    <row r="310" spans="1:13" x14ac:dyDescent="0.2">
      <c r="A310" s="6">
        <v>20</v>
      </c>
      <c r="B310" s="6">
        <f t="shared" si="0"/>
        <v>0.3490658503988659</v>
      </c>
      <c r="C310" s="6">
        <f t="shared" si="3"/>
        <v>10</v>
      </c>
      <c r="D310" s="6">
        <f t="shared" si="1"/>
        <v>9.3969262078590852</v>
      </c>
      <c r="E310" s="6">
        <f t="shared" si="2"/>
        <v>3.420201433256687</v>
      </c>
      <c r="F310" s="6"/>
      <c r="G310" s="6" t="s">
        <v>9</v>
      </c>
      <c r="H310" s="6"/>
      <c r="I310" s="6"/>
      <c r="J310" s="6"/>
      <c r="K310" s="6"/>
      <c r="L310" s="6"/>
      <c r="M310" s="6"/>
    </row>
    <row r="311" spans="1:13" x14ac:dyDescent="0.2">
      <c r="A311" s="6">
        <v>25</v>
      </c>
      <c r="B311" s="6">
        <f t="shared" si="0"/>
        <v>0.43633231299858238</v>
      </c>
      <c r="C311" s="6">
        <f t="shared" si="3"/>
        <v>10</v>
      </c>
      <c r="D311" s="6">
        <f t="shared" si="1"/>
        <v>9.0630778703664987</v>
      </c>
      <c r="E311" s="6">
        <f t="shared" si="2"/>
        <v>4.2261826174069945</v>
      </c>
      <c r="F311" s="6"/>
      <c r="G311" s="6" t="s">
        <v>0</v>
      </c>
      <c r="H311" s="6">
        <v>0</v>
      </c>
      <c r="I311" s="6">
        <f>10*COS(PI()*50.83/180-F302)</f>
        <v>8.8837696251103822</v>
      </c>
      <c r="J311" s="6"/>
      <c r="K311" s="6"/>
      <c r="L311" s="6"/>
      <c r="M311" s="6"/>
    </row>
    <row r="312" spans="1:13" x14ac:dyDescent="0.2">
      <c r="A312" s="6">
        <v>30</v>
      </c>
      <c r="B312" s="6">
        <f t="shared" si="0"/>
        <v>0.52359877559829882</v>
      </c>
      <c r="C312" s="6">
        <f t="shared" si="3"/>
        <v>10</v>
      </c>
      <c r="D312" s="6">
        <f t="shared" si="1"/>
        <v>8.6602540378443873</v>
      </c>
      <c r="E312" s="6">
        <f t="shared" si="2"/>
        <v>4.9999999999999991</v>
      </c>
      <c r="F312" s="6"/>
      <c r="G312" s="6" t="s">
        <v>1</v>
      </c>
      <c r="H312" s="6">
        <v>0</v>
      </c>
      <c r="I312" s="6">
        <f>10*SIN(PI()*50.83/180-F302)</f>
        <v>4.5911477048736042</v>
      </c>
      <c r="J312" s="6"/>
      <c r="K312" s="6"/>
      <c r="L312" s="6"/>
      <c r="M312" s="6"/>
    </row>
    <row r="313" spans="1:13" x14ac:dyDescent="0.2">
      <c r="A313" s="6">
        <v>35</v>
      </c>
      <c r="B313" s="6">
        <f t="shared" si="0"/>
        <v>0.6108652381980153</v>
      </c>
      <c r="C313" s="6">
        <f t="shared" si="3"/>
        <v>10</v>
      </c>
      <c r="D313" s="6">
        <f t="shared" si="1"/>
        <v>8.1915204428899173</v>
      </c>
      <c r="E313" s="6">
        <f t="shared" si="2"/>
        <v>5.7357643635104605</v>
      </c>
      <c r="F313" s="6"/>
      <c r="G313" s="6">
        <v>50</v>
      </c>
      <c r="H313" s="6"/>
      <c r="I313" s="6"/>
      <c r="J313" s="6"/>
      <c r="K313" s="6"/>
      <c r="L313" s="6"/>
      <c r="M313" s="6"/>
    </row>
    <row r="314" spans="1:13" x14ac:dyDescent="0.2">
      <c r="A314" s="6">
        <v>40</v>
      </c>
      <c r="B314" s="6">
        <f t="shared" si="0"/>
        <v>0.69813170079773179</v>
      </c>
      <c r="C314" s="6">
        <f t="shared" si="3"/>
        <v>10</v>
      </c>
      <c r="D314" s="6">
        <f t="shared" si="1"/>
        <v>7.6604444311897799</v>
      </c>
      <c r="E314" s="6">
        <f t="shared" si="2"/>
        <v>6.4278760968653925</v>
      </c>
      <c r="F314" s="6"/>
      <c r="G314" s="6" t="s">
        <v>0</v>
      </c>
      <c r="H314" s="6">
        <f>I308</f>
        <v>-2.7009634468586481</v>
      </c>
      <c r="I314" s="6">
        <f>I311</f>
        <v>8.8837696251103822</v>
      </c>
      <c r="J314" s="6"/>
      <c r="K314" s="6"/>
      <c r="L314" s="6"/>
      <c r="M314" s="6"/>
    </row>
    <row r="315" spans="1:13" x14ac:dyDescent="0.2">
      <c r="A315" s="6">
        <v>45</v>
      </c>
      <c r="B315" s="6">
        <f t="shared" si="0"/>
        <v>0.78539816339744828</v>
      </c>
      <c r="C315" s="6">
        <f t="shared" si="3"/>
        <v>10</v>
      </c>
      <c r="D315" s="6">
        <f t="shared" si="1"/>
        <v>7.0710678118654755</v>
      </c>
      <c r="E315" s="6">
        <f t="shared" si="2"/>
        <v>7.0710678118654746</v>
      </c>
      <c r="F315" s="6"/>
      <c r="G315" s="6" t="s">
        <v>1</v>
      </c>
      <c r="H315" s="6">
        <f>I309</f>
        <v>9.6283330051849294</v>
      </c>
      <c r="I315" s="6">
        <f>I312</f>
        <v>4.5911477048736042</v>
      </c>
      <c r="J315" s="6"/>
      <c r="K315" s="6"/>
      <c r="L315" s="6"/>
      <c r="M315" s="6"/>
    </row>
    <row r="316" spans="1:13" x14ac:dyDescent="0.2">
      <c r="A316" s="6">
        <v>50</v>
      </c>
      <c r="B316" s="6">
        <f t="shared" si="0"/>
        <v>0.87266462599716477</v>
      </c>
      <c r="C316" s="6">
        <f t="shared" si="3"/>
        <v>10</v>
      </c>
      <c r="D316" s="6">
        <f t="shared" si="1"/>
        <v>6.4278760968653934</v>
      </c>
      <c r="E316" s="6">
        <f t="shared" si="2"/>
        <v>7.6604444311897799</v>
      </c>
      <c r="F316" s="6"/>
      <c r="G316" s="6" t="s">
        <v>11</v>
      </c>
      <c r="H316" s="6"/>
      <c r="I316" s="6"/>
      <c r="J316" s="6"/>
      <c r="K316" s="6"/>
      <c r="L316" s="6"/>
      <c r="M316" s="6"/>
    </row>
    <row r="317" spans="1:13" x14ac:dyDescent="0.2">
      <c r="A317" s="6">
        <v>55</v>
      </c>
      <c r="B317" s="6">
        <f t="shared" si="0"/>
        <v>0.95993108859688125</v>
      </c>
      <c r="C317" s="6">
        <f t="shared" si="3"/>
        <v>10</v>
      </c>
      <c r="D317" s="6">
        <f t="shared" si="1"/>
        <v>5.7357643635104614</v>
      </c>
      <c r="E317" s="6">
        <f t="shared" si="2"/>
        <v>8.1915204428899173</v>
      </c>
      <c r="F317" s="6"/>
      <c r="G317" s="6" t="s">
        <v>0</v>
      </c>
      <c r="H317" s="6">
        <f>-I317</f>
        <v>-3.8513332020739721</v>
      </c>
      <c r="I317" s="6">
        <f>-4*COS(PI()*140.83/180+F302)</f>
        <v>3.8513332020739721</v>
      </c>
      <c r="J317" s="6"/>
      <c r="K317" s="6"/>
      <c r="L317" s="6"/>
      <c r="M317" s="6"/>
    </row>
    <row r="318" spans="1:13" x14ac:dyDescent="0.2">
      <c r="A318" s="6">
        <v>60</v>
      </c>
      <c r="B318" s="6">
        <f t="shared" si="0"/>
        <v>1.0471975511965976</v>
      </c>
      <c r="C318" s="6">
        <f t="shared" si="3"/>
        <v>10</v>
      </c>
      <c r="D318" s="6">
        <f t="shared" si="1"/>
        <v>5.0000000000000009</v>
      </c>
      <c r="E318" s="6">
        <f t="shared" si="2"/>
        <v>8.6602540378443855</v>
      </c>
      <c r="F318" s="6"/>
      <c r="G318" s="6" t="s">
        <v>1</v>
      </c>
      <c r="H318" s="6">
        <f>-I318</f>
        <v>-1.0803853787434585</v>
      </c>
      <c r="I318" s="6">
        <f>4*SIN(PI()*(140.83)/180+F302)</f>
        <v>1.0803853787434585</v>
      </c>
      <c r="J318" s="6"/>
      <c r="K318" s="6"/>
      <c r="L318" s="6"/>
      <c r="M318" s="6"/>
    </row>
    <row r="319" spans="1:13" x14ac:dyDescent="0.2">
      <c r="A319" s="6">
        <v>65</v>
      </c>
      <c r="B319" s="6">
        <f t="shared" si="0"/>
        <v>1.1344640137963142</v>
      </c>
      <c r="C319" s="6">
        <f t="shared" si="3"/>
        <v>10</v>
      </c>
      <c r="D319" s="6">
        <f t="shared" si="1"/>
        <v>4.2261826174069945</v>
      </c>
      <c r="E319" s="6">
        <f t="shared" si="2"/>
        <v>9.0630778703664987</v>
      </c>
      <c r="F319" s="6"/>
      <c r="G319" s="6" t="s">
        <v>0</v>
      </c>
      <c r="H319" s="6">
        <f>I308+H317</f>
        <v>-6.5522966489326198</v>
      </c>
      <c r="I319" s="6">
        <f>I308+I317</f>
        <v>1.150369755215324</v>
      </c>
      <c r="J319" s="6"/>
      <c r="K319" s="6"/>
      <c r="L319" s="6"/>
      <c r="M319" s="6"/>
    </row>
    <row r="320" spans="1:13" x14ac:dyDescent="0.2">
      <c r="A320" s="6">
        <v>70</v>
      </c>
      <c r="B320" s="6">
        <f t="shared" si="0"/>
        <v>1.2217304763960306</v>
      </c>
      <c r="C320" s="6">
        <f t="shared" si="3"/>
        <v>10</v>
      </c>
      <c r="D320" s="6">
        <f t="shared" si="1"/>
        <v>3.4202014332566884</v>
      </c>
      <c r="E320" s="6">
        <f t="shared" si="2"/>
        <v>9.3969262078590834</v>
      </c>
      <c r="F320" s="6"/>
      <c r="G320" s="6" t="s">
        <v>1</v>
      </c>
      <c r="H320" s="6">
        <f>H318+I309</f>
        <v>8.54794762644147</v>
      </c>
      <c r="I320" s="6">
        <f>I318+I309</f>
        <v>10.708718383928389</v>
      </c>
      <c r="J320" s="6"/>
      <c r="K320" s="6"/>
      <c r="L320" s="6"/>
      <c r="M320" s="6"/>
    </row>
    <row r="321" spans="1:13" x14ac:dyDescent="0.2">
      <c r="A321" s="6">
        <v>75</v>
      </c>
      <c r="B321" s="6">
        <f t="shared" si="0"/>
        <v>1.3089969389957472</v>
      </c>
      <c r="C321" s="6">
        <f t="shared" si="3"/>
        <v>10</v>
      </c>
      <c r="D321" s="6">
        <f t="shared" si="1"/>
        <v>2.5881904510252074</v>
      </c>
      <c r="E321" s="6">
        <f t="shared" si="2"/>
        <v>9.6592582628906829</v>
      </c>
      <c r="F321" s="6"/>
      <c r="G321" s="6" t="s">
        <v>10</v>
      </c>
      <c r="H321" s="6"/>
      <c r="I321" s="6"/>
      <c r="J321" s="6"/>
      <c r="K321" s="6"/>
      <c r="L321" s="6"/>
      <c r="M321" s="6"/>
    </row>
    <row r="322" spans="1:13" x14ac:dyDescent="0.2">
      <c r="A322" s="6">
        <v>80</v>
      </c>
      <c r="B322" s="6">
        <f t="shared" si="0"/>
        <v>1.3962634015954636</v>
      </c>
      <c r="C322" s="6">
        <f t="shared" si="3"/>
        <v>10</v>
      </c>
      <c r="D322" s="6">
        <f t="shared" si="1"/>
        <v>1.7364817766693041</v>
      </c>
      <c r="E322" s="6">
        <f t="shared" si="2"/>
        <v>9.8480775301220795</v>
      </c>
      <c r="F322" s="6">
        <v>1</v>
      </c>
      <c r="G322" s="6" t="s">
        <v>0</v>
      </c>
      <c r="H322" s="6">
        <v>-20</v>
      </c>
      <c r="I322" s="6">
        <v>0</v>
      </c>
      <c r="J322" s="6"/>
      <c r="K322" s="6"/>
      <c r="L322" s="6"/>
      <c r="M322" s="6"/>
    </row>
    <row r="323" spans="1:13" x14ac:dyDescent="0.2">
      <c r="A323" s="6">
        <v>85</v>
      </c>
      <c r="B323" s="6">
        <f t="shared" si="0"/>
        <v>1.4835298641951802</v>
      </c>
      <c r="C323" s="6">
        <f t="shared" si="3"/>
        <v>10</v>
      </c>
      <c r="D323" s="6">
        <f t="shared" si="1"/>
        <v>0.87155742747658138</v>
      </c>
      <c r="E323" s="6">
        <f t="shared" si="2"/>
        <v>9.961946980917455</v>
      </c>
      <c r="F323" s="6"/>
      <c r="G323" s="6" t="s">
        <v>1</v>
      </c>
      <c r="H323" s="6">
        <v>-10</v>
      </c>
      <c r="I323" s="6">
        <v>-10</v>
      </c>
      <c r="J323" s="6"/>
      <c r="K323" s="6"/>
      <c r="L323" s="6"/>
      <c r="M323" s="6"/>
    </row>
    <row r="324" spans="1:13" x14ac:dyDescent="0.2">
      <c r="A324" s="6">
        <v>90</v>
      </c>
      <c r="B324" s="6">
        <f t="shared" si="0"/>
        <v>1.5707963267948966</v>
      </c>
      <c r="C324" s="6">
        <f t="shared" si="3"/>
        <v>10</v>
      </c>
      <c r="D324" s="6">
        <f t="shared" si="1"/>
        <v>6.1257422745431001E-16</v>
      </c>
      <c r="E324" s="6">
        <f t="shared" si="2"/>
        <v>10</v>
      </c>
      <c r="F324" s="6">
        <v>2</v>
      </c>
      <c r="G324" s="6" t="s">
        <v>0</v>
      </c>
      <c r="H324" s="6">
        <f>H322</f>
        <v>-20</v>
      </c>
      <c r="I324" s="6">
        <f>-8.5</f>
        <v>-8.5</v>
      </c>
      <c r="J324" s="6"/>
      <c r="K324" s="6"/>
      <c r="L324" s="6"/>
      <c r="M324" s="6"/>
    </row>
    <row r="325" spans="1:13" x14ac:dyDescent="0.2">
      <c r="A325" s="6">
        <v>95</v>
      </c>
      <c r="B325" s="6">
        <f t="shared" si="0"/>
        <v>1.6580627893946132</v>
      </c>
      <c r="C325" s="6">
        <f t="shared" si="3"/>
        <v>10</v>
      </c>
      <c r="D325" s="6">
        <f t="shared" si="1"/>
        <v>-0.87155742747658238</v>
      </c>
      <c r="E325" s="6">
        <f t="shared" si="2"/>
        <v>9.961946980917455</v>
      </c>
      <c r="F325" s="6"/>
      <c r="G325" s="6" t="s">
        <v>1</v>
      </c>
      <c r="H325" s="6">
        <v>-5</v>
      </c>
      <c r="I325" s="6">
        <v>-5</v>
      </c>
      <c r="J325" s="6"/>
      <c r="K325" s="6"/>
      <c r="L325" s="6"/>
      <c r="M325" s="6"/>
    </row>
    <row r="326" spans="1:13" x14ac:dyDescent="0.2">
      <c r="A326" s="6">
        <v>100</v>
      </c>
      <c r="B326" s="6">
        <f t="shared" si="0"/>
        <v>1.7453292519943295</v>
      </c>
      <c r="C326" s="6">
        <f t="shared" si="3"/>
        <v>10</v>
      </c>
      <c r="D326" s="6">
        <f t="shared" si="1"/>
        <v>-1.736481776669303</v>
      </c>
      <c r="E326" s="6">
        <f t="shared" si="2"/>
        <v>9.8480775301220795</v>
      </c>
      <c r="F326" s="6">
        <v>3</v>
      </c>
      <c r="G326" s="6" t="s">
        <v>0</v>
      </c>
      <c r="H326" s="6">
        <f>H322</f>
        <v>-20</v>
      </c>
      <c r="I326" s="6">
        <v>-10</v>
      </c>
      <c r="J326" s="6"/>
      <c r="K326" s="6"/>
      <c r="L326" s="6"/>
      <c r="M326" s="6"/>
    </row>
    <row r="327" spans="1:13" x14ac:dyDescent="0.2">
      <c r="A327" s="6">
        <v>105</v>
      </c>
      <c r="B327" s="6">
        <f t="shared" si="0"/>
        <v>1.8325957145940461</v>
      </c>
      <c r="C327" s="6">
        <f t="shared" si="3"/>
        <v>10</v>
      </c>
      <c r="D327" s="6">
        <f t="shared" si="1"/>
        <v>-2.5881904510252083</v>
      </c>
      <c r="E327" s="6">
        <f t="shared" si="2"/>
        <v>9.6592582628906829</v>
      </c>
      <c r="F327" s="6"/>
      <c r="G327" s="6" t="s">
        <v>1</v>
      </c>
      <c r="H327" s="6">
        <v>0</v>
      </c>
      <c r="I327" s="6">
        <v>0</v>
      </c>
      <c r="J327" s="6"/>
      <c r="K327" s="6"/>
      <c r="L327" s="6"/>
      <c r="M327" s="6"/>
    </row>
    <row r="328" spans="1:13" x14ac:dyDescent="0.2">
      <c r="A328" s="6">
        <v>110</v>
      </c>
      <c r="B328" s="6">
        <f t="shared" si="0"/>
        <v>1.9198621771937625</v>
      </c>
      <c r="C328" s="6">
        <f t="shared" si="3"/>
        <v>10</v>
      </c>
      <c r="D328" s="6">
        <f t="shared" si="1"/>
        <v>-3.420201433256687</v>
      </c>
      <c r="E328" s="6">
        <f t="shared" si="2"/>
        <v>9.3969262078590852</v>
      </c>
      <c r="F328" s="6">
        <v>4</v>
      </c>
      <c r="G328" s="6" t="s">
        <v>0</v>
      </c>
      <c r="H328" s="6">
        <f>H322</f>
        <v>-20</v>
      </c>
      <c r="I328" s="6">
        <f>I324</f>
        <v>-8.5</v>
      </c>
      <c r="J328" s="6"/>
      <c r="K328" s="6"/>
      <c r="L328" s="6"/>
      <c r="M328" s="6"/>
    </row>
    <row r="329" spans="1:13" x14ac:dyDescent="0.2">
      <c r="A329" s="6">
        <v>115</v>
      </c>
      <c r="B329" s="6">
        <f t="shared" si="0"/>
        <v>2.0071286397934789</v>
      </c>
      <c r="C329" s="6">
        <f t="shared" si="3"/>
        <v>10</v>
      </c>
      <c r="D329" s="6">
        <f t="shared" si="1"/>
        <v>-4.2261826174069936</v>
      </c>
      <c r="E329" s="6">
        <f t="shared" si="2"/>
        <v>9.0630778703665005</v>
      </c>
      <c r="F329" s="6"/>
      <c r="G329" s="6" t="s">
        <v>1</v>
      </c>
      <c r="H329" s="6">
        <v>5</v>
      </c>
      <c r="I329" s="6">
        <v>5</v>
      </c>
      <c r="J329" s="6"/>
      <c r="K329" s="6"/>
      <c r="L329" s="6"/>
      <c r="M329" s="6"/>
    </row>
    <row r="330" spans="1:13" x14ac:dyDescent="0.2">
      <c r="A330" s="6">
        <v>120</v>
      </c>
      <c r="B330" s="6">
        <f t="shared" si="0"/>
        <v>2.0943951023931953</v>
      </c>
      <c r="C330" s="6">
        <f t="shared" si="3"/>
        <v>10</v>
      </c>
      <c r="D330" s="6">
        <f t="shared" si="1"/>
        <v>-4.9999999999999982</v>
      </c>
      <c r="E330" s="6">
        <f t="shared" si="2"/>
        <v>8.6602540378443873</v>
      </c>
      <c r="F330" s="6">
        <v>5</v>
      </c>
      <c r="G330" s="6" t="s">
        <v>0</v>
      </c>
      <c r="H330" s="6">
        <f>H322</f>
        <v>-20</v>
      </c>
      <c r="I330" s="6">
        <f>I322</f>
        <v>0</v>
      </c>
      <c r="J330" s="6"/>
      <c r="K330" s="6"/>
      <c r="L330" s="6"/>
      <c r="M330" s="6"/>
    </row>
    <row r="331" spans="1:13" x14ac:dyDescent="0.2">
      <c r="A331" s="6">
        <v>125</v>
      </c>
      <c r="B331" s="6">
        <f t="shared" si="0"/>
        <v>2.1816615649929116</v>
      </c>
      <c r="C331" s="6">
        <f t="shared" si="3"/>
        <v>10</v>
      </c>
      <c r="D331" s="6">
        <f t="shared" si="1"/>
        <v>-5.7357643635104587</v>
      </c>
      <c r="E331" s="6">
        <f t="shared" si="2"/>
        <v>8.1915204428899209</v>
      </c>
      <c r="F331" s="6"/>
      <c r="G331" s="6" t="s">
        <v>1</v>
      </c>
      <c r="H331" s="6">
        <v>10</v>
      </c>
      <c r="I331" s="6">
        <v>10</v>
      </c>
      <c r="J331" s="6"/>
      <c r="K331" s="6"/>
      <c r="L331" s="6"/>
      <c r="M331" s="6"/>
    </row>
    <row r="332" spans="1:13" x14ac:dyDescent="0.2">
      <c r="A332" s="6">
        <v>130</v>
      </c>
      <c r="B332" s="6">
        <f t="shared" si="0"/>
        <v>2.2689280275926285</v>
      </c>
      <c r="C332" s="6">
        <f t="shared" si="3"/>
        <v>10</v>
      </c>
      <c r="D332" s="6">
        <f t="shared" si="1"/>
        <v>-6.4278760968653934</v>
      </c>
      <c r="E332" s="6">
        <f t="shared" si="2"/>
        <v>7.6604444311897799</v>
      </c>
      <c r="F332" s="6">
        <v>6</v>
      </c>
      <c r="G332" s="6" t="s">
        <v>0</v>
      </c>
      <c r="H332" s="6">
        <f>H324</f>
        <v>-20</v>
      </c>
      <c r="I332" s="6">
        <v>-6.7</v>
      </c>
      <c r="J332" s="6"/>
      <c r="K332" s="6"/>
      <c r="L332" s="6"/>
      <c r="M332" s="6"/>
    </row>
    <row r="333" spans="1:13" x14ac:dyDescent="0.2">
      <c r="A333" s="6">
        <v>135</v>
      </c>
      <c r="B333" s="6">
        <f t="shared" si="0"/>
        <v>2.3561944901923448</v>
      </c>
      <c r="C333" s="6">
        <f t="shared" si="3"/>
        <v>10</v>
      </c>
      <c r="D333" s="6">
        <f t="shared" si="1"/>
        <v>-7.0710678118654746</v>
      </c>
      <c r="E333" s="6">
        <f t="shared" si="2"/>
        <v>7.0710678118654755</v>
      </c>
      <c r="F333" s="6"/>
      <c r="G333" s="6" t="s">
        <v>1</v>
      </c>
      <c r="H333" s="6">
        <v>7.5</v>
      </c>
      <c r="I333" s="6">
        <f>H333</f>
        <v>7.5</v>
      </c>
      <c r="J333" s="6"/>
      <c r="K333" s="6"/>
      <c r="L333" s="6"/>
      <c r="M333" s="6"/>
    </row>
    <row r="334" spans="1:13" x14ac:dyDescent="0.2">
      <c r="A334" s="6">
        <v>140</v>
      </c>
      <c r="B334" s="6">
        <f t="shared" si="0"/>
        <v>2.4434609527920612</v>
      </c>
      <c r="C334" s="6">
        <f t="shared" si="3"/>
        <v>10</v>
      </c>
      <c r="D334" s="6">
        <f t="shared" si="1"/>
        <v>-7.660444431189779</v>
      </c>
      <c r="E334" s="6">
        <f t="shared" si="2"/>
        <v>6.4278760968653952</v>
      </c>
      <c r="F334" s="6">
        <v>7</v>
      </c>
      <c r="G334" s="6" t="s">
        <v>0</v>
      </c>
      <c r="H334" s="6">
        <f>H326</f>
        <v>-20</v>
      </c>
      <c r="I334" s="6">
        <f>I332</f>
        <v>-6.7</v>
      </c>
      <c r="J334" s="6"/>
      <c r="K334" s="6"/>
      <c r="L334" s="6"/>
      <c r="M334" s="6"/>
    </row>
    <row r="335" spans="1:13" x14ac:dyDescent="0.2">
      <c r="A335" s="6">
        <v>145</v>
      </c>
      <c r="B335" s="6">
        <f t="shared" si="0"/>
        <v>2.5307274153917776</v>
      </c>
      <c r="C335" s="6">
        <f t="shared" si="3"/>
        <v>10</v>
      </c>
      <c r="D335" s="6">
        <f t="shared" si="1"/>
        <v>-8.1915204428899155</v>
      </c>
      <c r="E335" s="6">
        <f t="shared" si="2"/>
        <v>5.735764363510464</v>
      </c>
      <c r="F335" s="6"/>
      <c r="G335" s="6" t="s">
        <v>1</v>
      </c>
      <c r="H335" s="6">
        <f>-H333</f>
        <v>-7.5</v>
      </c>
      <c r="I335" s="6">
        <f>H335</f>
        <v>-7.5</v>
      </c>
      <c r="J335" s="6"/>
      <c r="K335" s="6"/>
      <c r="L335" s="6"/>
      <c r="M335" s="6"/>
    </row>
    <row r="336" spans="1:13" x14ac:dyDescent="0.2">
      <c r="A336" s="6">
        <v>150</v>
      </c>
      <c r="B336" s="6">
        <f t="shared" si="0"/>
        <v>2.6179938779914944</v>
      </c>
      <c r="C336" s="6">
        <f t="shared" si="3"/>
        <v>10</v>
      </c>
      <c r="D336" s="6">
        <f t="shared" si="1"/>
        <v>-8.6602540378443873</v>
      </c>
      <c r="E336" s="6">
        <f t="shared" si="2"/>
        <v>4.9999999999999991</v>
      </c>
      <c r="F336" s="6">
        <v>8</v>
      </c>
      <c r="G336" s="6" t="s">
        <v>0</v>
      </c>
      <c r="H336" s="6">
        <f>H328</f>
        <v>-20</v>
      </c>
      <c r="I336" s="6">
        <v>-9.6</v>
      </c>
      <c r="J336" s="6"/>
      <c r="K336" s="6"/>
      <c r="L336" s="6"/>
      <c r="M336" s="6"/>
    </row>
    <row r="337" spans="1:13" x14ac:dyDescent="0.2">
      <c r="A337" s="6">
        <v>155</v>
      </c>
      <c r="B337" s="6">
        <f t="shared" si="0"/>
        <v>2.7052603405912108</v>
      </c>
      <c r="C337" s="6">
        <f t="shared" si="3"/>
        <v>10</v>
      </c>
      <c r="D337" s="6">
        <f t="shared" si="1"/>
        <v>-9.0630778703664987</v>
      </c>
      <c r="E337" s="6">
        <f t="shared" si="2"/>
        <v>4.2261826174069945</v>
      </c>
      <c r="F337" s="6"/>
      <c r="G337" s="6" t="s">
        <v>1</v>
      </c>
      <c r="H337" s="6">
        <v>2.5</v>
      </c>
      <c r="I337" s="6">
        <f>H337</f>
        <v>2.5</v>
      </c>
      <c r="J337" s="6"/>
      <c r="K337" s="6"/>
      <c r="L337" s="6"/>
      <c r="M337" s="6"/>
    </row>
    <row r="338" spans="1:13" x14ac:dyDescent="0.2">
      <c r="A338" s="6">
        <v>160</v>
      </c>
      <c r="B338" s="6">
        <f t="shared" si="0"/>
        <v>2.7925268031909272</v>
      </c>
      <c r="C338" s="6">
        <f t="shared" si="3"/>
        <v>10</v>
      </c>
      <c r="D338" s="6">
        <f t="shared" si="1"/>
        <v>-9.3969262078590834</v>
      </c>
      <c r="E338" s="6">
        <f t="shared" si="2"/>
        <v>3.4202014332566888</v>
      </c>
      <c r="F338" s="6">
        <v>9</v>
      </c>
      <c r="G338" s="6" t="s">
        <v>0</v>
      </c>
      <c r="H338" s="6">
        <f>H330</f>
        <v>-20</v>
      </c>
      <c r="I338" s="6">
        <f>I336</f>
        <v>-9.6</v>
      </c>
      <c r="J338" s="6"/>
      <c r="K338" s="6"/>
      <c r="L338" s="6"/>
      <c r="M338" s="6"/>
    </row>
    <row r="339" spans="1:13" x14ac:dyDescent="0.2">
      <c r="A339" s="6">
        <v>165</v>
      </c>
      <c r="B339" s="6">
        <f t="shared" si="0"/>
        <v>2.8797932657906435</v>
      </c>
      <c r="C339" s="6">
        <f t="shared" si="3"/>
        <v>10</v>
      </c>
      <c r="D339" s="6">
        <f t="shared" si="1"/>
        <v>-9.6592582628906811</v>
      </c>
      <c r="E339" s="6">
        <f t="shared" si="2"/>
        <v>2.5881904510252101</v>
      </c>
      <c r="F339" s="6"/>
      <c r="G339" s="6" t="s">
        <v>1</v>
      </c>
      <c r="H339" s="6">
        <f>-H337</f>
        <v>-2.5</v>
      </c>
      <c r="I339" s="6">
        <f>H339</f>
        <v>-2.5</v>
      </c>
      <c r="J339" s="6"/>
      <c r="K339" s="6"/>
      <c r="L339" s="6"/>
      <c r="M339" s="6"/>
    </row>
    <row r="340" spans="1:13" x14ac:dyDescent="0.2">
      <c r="A340" s="6">
        <v>170</v>
      </c>
      <c r="B340" s="6">
        <f t="shared" si="0"/>
        <v>2.9670597283903604</v>
      </c>
      <c r="C340" s="6">
        <f t="shared" si="3"/>
        <v>10</v>
      </c>
      <c r="D340" s="6">
        <f t="shared" si="1"/>
        <v>-9.8480775301220795</v>
      </c>
      <c r="E340" s="6">
        <f t="shared" si="2"/>
        <v>1.7364817766693028</v>
      </c>
      <c r="F340" s="6"/>
      <c r="G340" s="6"/>
      <c r="H340" s="6"/>
      <c r="I340" s="6"/>
      <c r="J340" s="6"/>
      <c r="K340" s="6"/>
      <c r="L340" s="6"/>
      <c r="M340" s="6"/>
    </row>
    <row r="341" spans="1:13" x14ac:dyDescent="0.2">
      <c r="A341" s="6">
        <v>175</v>
      </c>
      <c r="B341" s="6">
        <f t="shared" si="0"/>
        <v>3.0543261909900763</v>
      </c>
      <c r="C341" s="6">
        <f t="shared" si="3"/>
        <v>10</v>
      </c>
      <c r="D341" s="6">
        <f t="shared" si="1"/>
        <v>-9.961946980917455</v>
      </c>
      <c r="E341" s="6">
        <f t="shared" si="2"/>
        <v>0.87155742747658638</v>
      </c>
      <c r="F341" s="6"/>
      <c r="G341" s="6"/>
      <c r="H341" s="6"/>
      <c r="I341" s="6"/>
      <c r="J341" s="6"/>
      <c r="K341" s="6"/>
      <c r="L341" s="6"/>
      <c r="M341" s="6"/>
    </row>
    <row r="342" spans="1:13" x14ac:dyDescent="0.2">
      <c r="A342" s="6">
        <v>180</v>
      </c>
      <c r="B342" s="6">
        <f t="shared" si="0"/>
        <v>3.1415926535897931</v>
      </c>
      <c r="C342" s="6">
        <f t="shared" si="3"/>
        <v>10</v>
      </c>
      <c r="D342" s="6">
        <f t="shared" si="1"/>
        <v>-10</v>
      </c>
      <c r="E342" s="6">
        <f t="shared" si="2"/>
        <v>1.22514845490862E-15</v>
      </c>
      <c r="F342" s="6"/>
      <c r="G342" s="6"/>
      <c r="H342" s="6"/>
      <c r="I342" s="6"/>
      <c r="J342" s="6"/>
      <c r="K342" s="6"/>
      <c r="L342" s="6"/>
      <c r="M342" s="6"/>
    </row>
    <row r="343" spans="1:13" x14ac:dyDescent="0.2">
      <c r="A343" s="6">
        <v>185</v>
      </c>
      <c r="B343" s="6">
        <f t="shared" si="0"/>
        <v>3.2288591161895095</v>
      </c>
      <c r="C343" s="6">
        <f t="shared" si="3"/>
        <v>10</v>
      </c>
      <c r="D343" s="6">
        <f t="shared" si="1"/>
        <v>-9.961946980917455</v>
      </c>
      <c r="E343" s="6">
        <f t="shared" si="2"/>
        <v>-0.87155742747657938</v>
      </c>
      <c r="F343" s="6"/>
      <c r="G343" s="6"/>
      <c r="H343" s="6"/>
      <c r="I343" s="6"/>
      <c r="J343" s="6"/>
      <c r="K343" s="6"/>
      <c r="L343" s="6"/>
      <c r="M343" s="6"/>
    </row>
    <row r="344" spans="1:13" x14ac:dyDescent="0.2">
      <c r="A344" s="6">
        <v>190</v>
      </c>
      <c r="B344" s="6">
        <f t="shared" si="0"/>
        <v>3.3161255787892263</v>
      </c>
      <c r="C344" s="6">
        <f t="shared" si="3"/>
        <v>10</v>
      </c>
      <c r="D344" s="6">
        <f t="shared" si="1"/>
        <v>-9.8480775301220795</v>
      </c>
      <c r="E344" s="6">
        <f t="shared" si="2"/>
        <v>-1.7364817766693048</v>
      </c>
      <c r="F344" s="6"/>
      <c r="G344" s="6"/>
      <c r="H344" s="6"/>
      <c r="I344" s="6"/>
      <c r="J344" s="6"/>
      <c r="K344" s="6"/>
      <c r="L344" s="6"/>
      <c r="M344" s="6"/>
    </row>
    <row r="345" spans="1:13" x14ac:dyDescent="0.2">
      <c r="A345" s="6">
        <v>195</v>
      </c>
      <c r="B345" s="6">
        <f t="shared" si="0"/>
        <v>3.4033920413889422</v>
      </c>
      <c r="C345" s="6">
        <f t="shared" si="3"/>
        <v>10</v>
      </c>
      <c r="D345" s="6">
        <f t="shared" si="1"/>
        <v>-9.6592582628906847</v>
      </c>
      <c r="E345" s="6">
        <f t="shared" si="2"/>
        <v>-2.5881904510252034</v>
      </c>
      <c r="F345" s="6"/>
      <c r="G345" s="6"/>
      <c r="H345" s="6"/>
      <c r="I345" s="6"/>
      <c r="J345" s="6"/>
      <c r="K345" s="6"/>
      <c r="L345" s="6"/>
      <c r="M345" s="6"/>
    </row>
    <row r="346" spans="1:13" x14ac:dyDescent="0.2">
      <c r="A346" s="6">
        <v>200</v>
      </c>
      <c r="B346" s="6">
        <f t="shared" si="0"/>
        <v>3.4906585039886591</v>
      </c>
      <c r="C346" s="6">
        <f t="shared" si="3"/>
        <v>10</v>
      </c>
      <c r="D346" s="6">
        <f t="shared" si="1"/>
        <v>-9.3969262078590852</v>
      </c>
      <c r="E346" s="6">
        <f t="shared" si="2"/>
        <v>-3.4202014332566866</v>
      </c>
      <c r="F346" s="6"/>
      <c r="G346" s="6"/>
      <c r="H346" s="6"/>
      <c r="I346" s="6"/>
      <c r="J346" s="6"/>
      <c r="K346" s="6"/>
      <c r="L346" s="6"/>
      <c r="M346" s="6"/>
    </row>
    <row r="347" spans="1:13" x14ac:dyDescent="0.2">
      <c r="A347" s="6">
        <v>205</v>
      </c>
      <c r="B347" s="6">
        <f t="shared" si="0"/>
        <v>3.5779249665883754</v>
      </c>
      <c r="C347" s="6">
        <f t="shared" si="3"/>
        <v>10</v>
      </c>
      <c r="D347" s="6">
        <f t="shared" si="1"/>
        <v>-9.0630778703665005</v>
      </c>
      <c r="E347" s="6">
        <f t="shared" si="2"/>
        <v>-4.2261826174069927</v>
      </c>
      <c r="F347" s="6"/>
      <c r="G347" s="6"/>
      <c r="H347" s="6"/>
      <c r="I347" s="6"/>
      <c r="J347" s="6"/>
      <c r="K347" s="6"/>
      <c r="L347" s="6"/>
      <c r="M347" s="6"/>
    </row>
    <row r="348" spans="1:13" x14ac:dyDescent="0.2">
      <c r="A348" s="6">
        <v>210</v>
      </c>
      <c r="B348" s="6">
        <f t="shared" si="0"/>
        <v>3.6651914291880923</v>
      </c>
      <c r="C348" s="6">
        <f t="shared" si="3"/>
        <v>10</v>
      </c>
      <c r="D348" s="6">
        <f t="shared" si="1"/>
        <v>-8.6602540378443855</v>
      </c>
      <c r="E348" s="6">
        <f t="shared" si="2"/>
        <v>-5.0000000000000009</v>
      </c>
      <c r="F348" s="6"/>
      <c r="G348" s="6"/>
      <c r="H348" s="6"/>
      <c r="I348" s="6"/>
      <c r="J348" s="6"/>
      <c r="K348" s="6"/>
      <c r="L348" s="6"/>
      <c r="M348" s="6"/>
    </row>
    <row r="349" spans="1:13" x14ac:dyDescent="0.2">
      <c r="A349" s="6">
        <v>215</v>
      </c>
      <c r="B349" s="6">
        <f t="shared" si="0"/>
        <v>3.7524578917878082</v>
      </c>
      <c r="C349" s="6">
        <f t="shared" si="3"/>
        <v>10</v>
      </c>
      <c r="D349" s="6">
        <f t="shared" si="1"/>
        <v>-8.1915204428899209</v>
      </c>
      <c r="E349" s="6">
        <f t="shared" si="2"/>
        <v>-5.7357643635104587</v>
      </c>
      <c r="F349" s="6"/>
      <c r="G349" s="6"/>
      <c r="H349" s="6"/>
      <c r="I349" s="6"/>
      <c r="J349" s="6"/>
      <c r="K349" s="6"/>
      <c r="L349" s="6"/>
      <c r="M349" s="6"/>
    </row>
    <row r="350" spans="1:13" x14ac:dyDescent="0.2">
      <c r="A350" s="6">
        <v>220</v>
      </c>
      <c r="B350" s="6">
        <f t="shared" si="0"/>
        <v>3.839724354387525</v>
      </c>
      <c r="C350" s="6">
        <f t="shared" si="3"/>
        <v>10</v>
      </c>
      <c r="D350" s="6">
        <f t="shared" si="1"/>
        <v>-7.6604444311897799</v>
      </c>
      <c r="E350" s="6">
        <f t="shared" si="2"/>
        <v>-6.4278760968653925</v>
      </c>
      <c r="F350" s="6"/>
      <c r="G350" s="6"/>
      <c r="H350" s="6"/>
      <c r="I350" s="6"/>
      <c r="J350" s="6"/>
      <c r="K350" s="6"/>
      <c r="L350" s="6"/>
      <c r="M350" s="6"/>
    </row>
    <row r="351" spans="1:13" x14ac:dyDescent="0.2">
      <c r="A351" s="6">
        <v>225</v>
      </c>
      <c r="B351" s="6">
        <f t="shared" si="0"/>
        <v>3.9269908169872414</v>
      </c>
      <c r="C351" s="6">
        <f t="shared" si="3"/>
        <v>10</v>
      </c>
      <c r="D351" s="6">
        <f t="shared" si="1"/>
        <v>-7.0710678118654773</v>
      </c>
      <c r="E351" s="6">
        <f t="shared" si="2"/>
        <v>-7.0710678118654746</v>
      </c>
      <c r="F351" s="6"/>
      <c r="G351" s="6"/>
      <c r="H351" s="6"/>
      <c r="I351" s="6"/>
      <c r="J351" s="6"/>
      <c r="K351" s="6"/>
      <c r="L351" s="6"/>
      <c r="M351" s="6"/>
    </row>
    <row r="352" spans="1:13" x14ac:dyDescent="0.2">
      <c r="A352" s="6">
        <v>230</v>
      </c>
      <c r="B352" s="6">
        <f t="shared" si="0"/>
        <v>4.0142572795869578</v>
      </c>
      <c r="C352" s="6">
        <f t="shared" si="3"/>
        <v>10</v>
      </c>
      <c r="D352" s="6">
        <f t="shared" si="1"/>
        <v>-6.4278760968653952</v>
      </c>
      <c r="E352" s="6">
        <f t="shared" si="2"/>
        <v>-7.660444431189779</v>
      </c>
      <c r="F352" s="6"/>
      <c r="G352" s="6"/>
      <c r="H352" s="6"/>
      <c r="I352" s="6"/>
      <c r="J352" s="6"/>
      <c r="K352" s="6"/>
      <c r="L352" s="6"/>
      <c r="M352" s="6"/>
    </row>
    <row r="353" spans="1:13" x14ac:dyDescent="0.2">
      <c r="A353" s="6">
        <v>235</v>
      </c>
      <c r="B353" s="6">
        <f t="shared" si="0"/>
        <v>4.1015237421866741</v>
      </c>
      <c r="C353" s="6">
        <f t="shared" si="3"/>
        <v>10</v>
      </c>
      <c r="D353" s="6">
        <f t="shared" si="1"/>
        <v>-5.735764363510464</v>
      </c>
      <c r="E353" s="6">
        <f t="shared" si="2"/>
        <v>-8.1915204428899155</v>
      </c>
      <c r="F353" s="6"/>
      <c r="G353" s="6"/>
      <c r="H353" s="6"/>
      <c r="I353" s="6"/>
      <c r="J353" s="6"/>
      <c r="K353" s="6"/>
      <c r="L353" s="6"/>
      <c r="M353" s="6"/>
    </row>
    <row r="354" spans="1:13" x14ac:dyDescent="0.2">
      <c r="A354" s="6">
        <v>240</v>
      </c>
      <c r="B354" s="6">
        <f t="shared" si="0"/>
        <v>4.1887902047863905</v>
      </c>
      <c r="C354" s="6">
        <f t="shared" si="3"/>
        <v>10</v>
      </c>
      <c r="D354" s="6">
        <f t="shared" si="1"/>
        <v>-5.0000000000000044</v>
      </c>
      <c r="E354" s="6">
        <f t="shared" si="2"/>
        <v>-8.6602540378443837</v>
      </c>
      <c r="F354" s="6"/>
      <c r="G354" s="6"/>
      <c r="H354" s="6"/>
      <c r="I354" s="6"/>
      <c r="J354" s="6"/>
      <c r="K354" s="6"/>
      <c r="L354" s="6"/>
      <c r="M354" s="6"/>
    </row>
    <row r="355" spans="1:13" x14ac:dyDescent="0.2">
      <c r="A355" s="6">
        <v>245</v>
      </c>
      <c r="B355" s="6">
        <f t="shared" si="0"/>
        <v>4.2760566673861069</v>
      </c>
      <c r="C355" s="6">
        <f t="shared" si="3"/>
        <v>10</v>
      </c>
      <c r="D355" s="6">
        <f t="shared" si="1"/>
        <v>-4.2261826174069999</v>
      </c>
      <c r="E355" s="6">
        <f t="shared" si="2"/>
        <v>-9.0630778703664969</v>
      </c>
      <c r="F355" s="6"/>
      <c r="G355" s="6"/>
      <c r="H355" s="6"/>
      <c r="I355" s="6"/>
      <c r="J355" s="6"/>
      <c r="K355" s="6"/>
      <c r="L355" s="6"/>
      <c r="M355" s="6"/>
    </row>
    <row r="356" spans="1:13" x14ac:dyDescent="0.2">
      <c r="A356" s="6">
        <v>250</v>
      </c>
      <c r="B356" s="6">
        <f t="shared" si="0"/>
        <v>4.3633231299858233</v>
      </c>
      <c r="C356" s="6">
        <f t="shared" si="3"/>
        <v>10</v>
      </c>
      <c r="D356" s="6">
        <f t="shared" si="1"/>
        <v>-3.4202014332566937</v>
      </c>
      <c r="E356" s="6">
        <f t="shared" si="2"/>
        <v>-9.3969262078590816</v>
      </c>
      <c r="F356" s="6"/>
      <c r="G356" s="6"/>
      <c r="H356" s="6"/>
      <c r="I356" s="6"/>
      <c r="J356" s="6"/>
      <c r="K356" s="6"/>
      <c r="L356" s="6"/>
      <c r="M356" s="6"/>
    </row>
    <row r="357" spans="1:13" x14ac:dyDescent="0.2">
      <c r="A357" s="6">
        <v>255</v>
      </c>
      <c r="B357" s="6">
        <f t="shared" si="0"/>
        <v>4.4505895925855405</v>
      </c>
      <c r="C357" s="6">
        <f t="shared" si="3"/>
        <v>10</v>
      </c>
      <c r="D357" s="6">
        <f t="shared" si="1"/>
        <v>-2.5881904510252065</v>
      </c>
      <c r="E357" s="6">
        <f t="shared" si="2"/>
        <v>-9.6592582628906829</v>
      </c>
      <c r="F357" s="6"/>
      <c r="G357" s="6"/>
      <c r="H357" s="6"/>
      <c r="I357" s="6"/>
      <c r="J357" s="6"/>
      <c r="K357" s="6"/>
      <c r="L357" s="6"/>
      <c r="M357" s="6"/>
    </row>
    <row r="358" spans="1:13" x14ac:dyDescent="0.2">
      <c r="A358" s="6">
        <v>260</v>
      </c>
      <c r="B358" s="6">
        <f t="shared" si="0"/>
        <v>4.5378560551852569</v>
      </c>
      <c r="C358" s="6">
        <f t="shared" si="3"/>
        <v>10</v>
      </c>
      <c r="D358" s="6">
        <f t="shared" si="1"/>
        <v>-1.7364817766693033</v>
      </c>
      <c r="E358" s="6">
        <f t="shared" si="2"/>
        <v>-9.8480775301220795</v>
      </c>
      <c r="F358" s="6"/>
      <c r="G358" s="6"/>
      <c r="H358" s="6"/>
      <c r="I358" s="6"/>
      <c r="J358" s="6"/>
      <c r="K358" s="6"/>
      <c r="L358" s="6"/>
      <c r="M358" s="6"/>
    </row>
    <row r="359" spans="1:13" x14ac:dyDescent="0.2">
      <c r="A359" s="6">
        <v>265</v>
      </c>
      <c r="B359" s="6">
        <f t="shared" si="0"/>
        <v>4.6251225177849733</v>
      </c>
      <c r="C359" s="6">
        <f t="shared" si="3"/>
        <v>10</v>
      </c>
      <c r="D359" s="6">
        <f t="shared" si="1"/>
        <v>-0.87155742747658249</v>
      </c>
      <c r="E359" s="6">
        <f t="shared" si="2"/>
        <v>-9.961946980917455</v>
      </c>
      <c r="F359" s="6"/>
      <c r="G359" s="6"/>
      <c r="H359" s="6"/>
      <c r="I359" s="6"/>
      <c r="J359" s="6"/>
      <c r="K359" s="6"/>
      <c r="L359" s="6"/>
      <c r="M359" s="6"/>
    </row>
    <row r="360" spans="1:13" x14ac:dyDescent="0.2">
      <c r="A360" s="6">
        <v>270</v>
      </c>
      <c r="B360" s="6">
        <f t="shared" si="0"/>
        <v>4.7123889803846897</v>
      </c>
      <c r="C360" s="6">
        <f t="shared" si="3"/>
        <v>10</v>
      </c>
      <c r="D360" s="6">
        <f t="shared" si="1"/>
        <v>-1.83772268236293E-15</v>
      </c>
      <c r="E360" s="6">
        <f t="shared" si="2"/>
        <v>-10</v>
      </c>
      <c r="F360" s="6"/>
      <c r="G360" s="6"/>
      <c r="H360" s="6"/>
      <c r="I360" s="6"/>
      <c r="J360" s="6"/>
      <c r="K360" s="6"/>
      <c r="L360" s="6"/>
      <c r="M360" s="6"/>
    </row>
    <row r="361" spans="1:13" x14ac:dyDescent="0.2">
      <c r="A361" s="6">
        <v>275</v>
      </c>
      <c r="B361" s="6">
        <f t="shared" si="0"/>
        <v>4.7996554429844061</v>
      </c>
      <c r="C361" s="6">
        <f t="shared" si="3"/>
        <v>10</v>
      </c>
      <c r="D361" s="6">
        <f t="shared" si="1"/>
        <v>0.87155742747657894</v>
      </c>
      <c r="E361" s="6">
        <f t="shared" si="2"/>
        <v>-9.961946980917455</v>
      </c>
      <c r="F361" s="6"/>
      <c r="G361" s="6"/>
      <c r="H361" s="6"/>
      <c r="I361" s="6"/>
      <c r="J361" s="6"/>
      <c r="K361" s="6"/>
      <c r="L361" s="6"/>
      <c r="M361" s="6"/>
    </row>
    <row r="362" spans="1:13" x14ac:dyDescent="0.2">
      <c r="A362" s="6">
        <v>280</v>
      </c>
      <c r="B362" s="6">
        <f t="shared" si="0"/>
        <v>4.8869219055841224</v>
      </c>
      <c r="C362" s="6">
        <f t="shared" si="3"/>
        <v>10</v>
      </c>
      <c r="D362" s="6">
        <f t="shared" si="1"/>
        <v>1.7364817766692997</v>
      </c>
      <c r="E362" s="6">
        <f t="shared" si="2"/>
        <v>-9.8480775301220813</v>
      </c>
      <c r="F362" s="6"/>
      <c r="G362" s="6"/>
      <c r="H362" s="6"/>
      <c r="I362" s="6"/>
      <c r="J362" s="6"/>
      <c r="K362" s="6"/>
      <c r="L362" s="6"/>
      <c r="M362" s="6"/>
    </row>
    <row r="363" spans="1:13" x14ac:dyDescent="0.2">
      <c r="A363" s="6">
        <v>285</v>
      </c>
      <c r="B363" s="6">
        <f t="shared" si="0"/>
        <v>4.9741883681838397</v>
      </c>
      <c r="C363" s="6">
        <f t="shared" si="3"/>
        <v>10</v>
      </c>
      <c r="D363" s="6">
        <f t="shared" si="1"/>
        <v>2.5881904510252114</v>
      </c>
      <c r="E363" s="6">
        <f t="shared" si="2"/>
        <v>-9.6592582628906811</v>
      </c>
      <c r="F363" s="6"/>
      <c r="G363" s="6"/>
      <c r="H363" s="6"/>
      <c r="I363" s="6"/>
      <c r="J363" s="6"/>
      <c r="K363" s="6"/>
      <c r="L363" s="6"/>
      <c r="M363" s="6"/>
    </row>
    <row r="364" spans="1:13" x14ac:dyDescent="0.2">
      <c r="A364" s="6">
        <v>290</v>
      </c>
      <c r="B364" s="6">
        <f t="shared" si="0"/>
        <v>5.0614548307835552</v>
      </c>
      <c r="C364" s="6">
        <f t="shared" si="3"/>
        <v>10</v>
      </c>
      <c r="D364" s="6">
        <f t="shared" si="1"/>
        <v>3.4202014332566817</v>
      </c>
      <c r="E364" s="6">
        <f t="shared" si="2"/>
        <v>-9.3969262078590852</v>
      </c>
      <c r="F364" s="6"/>
      <c r="G364" s="6"/>
      <c r="H364" s="6"/>
      <c r="I364" s="6"/>
      <c r="J364" s="6"/>
      <c r="K364" s="6"/>
      <c r="L364" s="6"/>
      <c r="M364" s="6"/>
    </row>
    <row r="365" spans="1:13" x14ac:dyDescent="0.2">
      <c r="A365" s="6">
        <v>295</v>
      </c>
      <c r="B365" s="6">
        <f t="shared" si="0"/>
        <v>5.1487212933832724</v>
      </c>
      <c r="C365" s="6">
        <f t="shared" si="3"/>
        <v>10</v>
      </c>
      <c r="D365" s="6">
        <f t="shared" si="1"/>
        <v>4.2261826174069963</v>
      </c>
      <c r="E365" s="6">
        <f t="shared" si="2"/>
        <v>-9.0630778703664987</v>
      </c>
      <c r="F365" s="6"/>
      <c r="G365" s="6"/>
      <c r="H365" s="6"/>
      <c r="I365" s="6"/>
      <c r="J365" s="6"/>
      <c r="K365" s="6"/>
      <c r="L365" s="6"/>
      <c r="M365" s="6"/>
    </row>
    <row r="366" spans="1:13" x14ac:dyDescent="0.2">
      <c r="A366" s="6">
        <v>300</v>
      </c>
      <c r="B366" s="6">
        <f t="shared" si="0"/>
        <v>5.2359877559829888</v>
      </c>
      <c r="C366" s="6">
        <f t="shared" si="3"/>
        <v>10</v>
      </c>
      <c r="D366" s="6">
        <f t="shared" si="1"/>
        <v>5.0000000000000009</v>
      </c>
      <c r="E366" s="6">
        <f t="shared" si="2"/>
        <v>-8.6602540378443855</v>
      </c>
      <c r="F366" s="6"/>
      <c r="G366" s="6"/>
      <c r="H366" s="6"/>
      <c r="I366" s="6"/>
      <c r="J366" s="6"/>
      <c r="K366" s="6"/>
      <c r="L366" s="6"/>
      <c r="M366" s="6"/>
    </row>
    <row r="367" spans="1:13" x14ac:dyDescent="0.2">
      <c r="A367" s="6">
        <v>305</v>
      </c>
      <c r="B367" s="6">
        <f t="shared" si="0"/>
        <v>5.3232542185827052</v>
      </c>
      <c r="C367" s="6">
        <f t="shared" si="3"/>
        <v>10</v>
      </c>
      <c r="D367" s="6">
        <f t="shared" si="1"/>
        <v>5.7357643635104605</v>
      </c>
      <c r="E367" s="6">
        <f t="shared" si="2"/>
        <v>-8.1915204428899173</v>
      </c>
      <c r="F367" s="6"/>
      <c r="G367" s="6"/>
      <c r="H367" s="6"/>
      <c r="I367" s="6"/>
      <c r="J367" s="6"/>
      <c r="K367" s="6"/>
      <c r="L367" s="6"/>
      <c r="M367" s="6"/>
    </row>
    <row r="368" spans="1:13" x14ac:dyDescent="0.2">
      <c r="A368" s="6">
        <v>310</v>
      </c>
      <c r="B368" s="6">
        <f t="shared" si="0"/>
        <v>5.4105206811824216</v>
      </c>
      <c r="C368" s="6">
        <f t="shared" si="3"/>
        <v>10</v>
      </c>
      <c r="D368" s="6">
        <f t="shared" si="1"/>
        <v>6.4278760968653925</v>
      </c>
      <c r="E368" s="6">
        <f t="shared" si="2"/>
        <v>-7.6604444311897808</v>
      </c>
      <c r="F368" s="6"/>
      <c r="G368" s="6"/>
      <c r="H368" s="6"/>
      <c r="I368" s="6"/>
      <c r="J368" s="6"/>
      <c r="K368" s="6"/>
      <c r="L368" s="6"/>
      <c r="M368" s="6"/>
    </row>
    <row r="369" spans="1:13" x14ac:dyDescent="0.2">
      <c r="A369" s="6">
        <v>315</v>
      </c>
      <c r="B369" s="6">
        <f t="shared" si="0"/>
        <v>5.497787143782138</v>
      </c>
      <c r="C369" s="6">
        <f t="shared" si="3"/>
        <v>10</v>
      </c>
      <c r="D369" s="6">
        <f t="shared" si="1"/>
        <v>7.0710678118654737</v>
      </c>
      <c r="E369" s="6">
        <f t="shared" si="2"/>
        <v>-7.0710678118654773</v>
      </c>
      <c r="F369" s="6"/>
      <c r="G369" s="6"/>
      <c r="H369" s="6"/>
      <c r="I369" s="6"/>
      <c r="J369" s="6"/>
      <c r="K369" s="6"/>
      <c r="L369" s="6"/>
      <c r="M369" s="6"/>
    </row>
    <row r="370" spans="1:13" x14ac:dyDescent="0.2">
      <c r="A370" s="6">
        <v>320</v>
      </c>
      <c r="B370" s="6">
        <f t="shared" si="0"/>
        <v>5.5850536063818543</v>
      </c>
      <c r="C370" s="6">
        <f t="shared" si="3"/>
        <v>10</v>
      </c>
      <c r="D370" s="6">
        <f t="shared" si="1"/>
        <v>7.6604444311897781</v>
      </c>
      <c r="E370" s="6">
        <f t="shared" si="2"/>
        <v>-6.4278760968653961</v>
      </c>
      <c r="F370" s="6"/>
      <c r="G370" s="6"/>
      <c r="H370" s="6"/>
      <c r="I370" s="6"/>
      <c r="J370" s="6"/>
      <c r="K370" s="6"/>
      <c r="L370" s="6"/>
      <c r="M370" s="6"/>
    </row>
    <row r="371" spans="1:13" x14ac:dyDescent="0.2">
      <c r="A371" s="6">
        <v>325</v>
      </c>
      <c r="B371" s="6">
        <f t="shared" ref="B371:B378" si="4">PI()*A371/180</f>
        <v>5.6723200689815707</v>
      </c>
      <c r="C371" s="6">
        <f t="shared" si="3"/>
        <v>10</v>
      </c>
      <c r="D371" s="6">
        <f t="shared" ref="D371:D378" si="5">C371*COS(B371)</f>
        <v>8.1915204428899155</v>
      </c>
      <c r="E371" s="6">
        <f t="shared" ref="E371:E378" si="6">C371*SIN(B371)</f>
        <v>-5.7357643635104649</v>
      </c>
      <c r="F371" s="6"/>
      <c r="G371" s="6"/>
      <c r="H371" s="6"/>
      <c r="I371" s="6"/>
      <c r="J371" s="6"/>
      <c r="K371" s="6"/>
      <c r="L371" s="6"/>
      <c r="M371" s="6"/>
    </row>
    <row r="372" spans="1:13" x14ac:dyDescent="0.2">
      <c r="A372" s="6">
        <v>330</v>
      </c>
      <c r="B372" s="6">
        <f t="shared" si="4"/>
        <v>5.7595865315812871</v>
      </c>
      <c r="C372" s="6">
        <f t="shared" ref="C372:C378" si="7">C371</f>
        <v>10</v>
      </c>
      <c r="D372" s="6">
        <f t="shared" si="5"/>
        <v>8.6602540378443837</v>
      </c>
      <c r="E372" s="6">
        <f t="shared" si="6"/>
        <v>-5.0000000000000044</v>
      </c>
      <c r="F372" s="6"/>
      <c r="G372" s="6"/>
      <c r="H372" s="6"/>
      <c r="I372" s="6"/>
      <c r="J372" s="6"/>
      <c r="K372" s="6"/>
      <c r="L372" s="6"/>
      <c r="M372" s="6"/>
    </row>
    <row r="373" spans="1:13" x14ac:dyDescent="0.2">
      <c r="A373" s="6">
        <v>335</v>
      </c>
      <c r="B373" s="6">
        <f t="shared" si="4"/>
        <v>5.8468529941810035</v>
      </c>
      <c r="C373" s="6">
        <f t="shared" si="7"/>
        <v>10</v>
      </c>
      <c r="D373" s="6">
        <f t="shared" si="5"/>
        <v>9.0630778703664969</v>
      </c>
      <c r="E373" s="6">
        <f t="shared" si="6"/>
        <v>-4.2261826174069999</v>
      </c>
      <c r="F373" s="6"/>
      <c r="G373" s="6"/>
      <c r="H373" s="6"/>
      <c r="I373" s="6"/>
      <c r="J373" s="6"/>
      <c r="K373" s="6"/>
      <c r="L373" s="6"/>
      <c r="M373" s="6"/>
    </row>
    <row r="374" spans="1:13" x14ac:dyDescent="0.2">
      <c r="A374" s="6">
        <v>340</v>
      </c>
      <c r="B374" s="6">
        <f t="shared" si="4"/>
        <v>5.9341194567807207</v>
      </c>
      <c r="C374" s="6">
        <f t="shared" si="7"/>
        <v>10</v>
      </c>
      <c r="D374" s="6">
        <f t="shared" si="5"/>
        <v>9.3969262078590852</v>
      </c>
      <c r="E374" s="6">
        <f t="shared" si="6"/>
        <v>-3.4202014332566861</v>
      </c>
      <c r="F374" s="6"/>
      <c r="G374" s="6"/>
      <c r="H374" s="6"/>
      <c r="I374" s="6"/>
      <c r="J374" s="6"/>
      <c r="K374" s="6"/>
      <c r="L374" s="6"/>
      <c r="M374" s="6"/>
    </row>
    <row r="375" spans="1:13" x14ac:dyDescent="0.2">
      <c r="A375" s="6">
        <v>345</v>
      </c>
      <c r="B375" s="6">
        <f t="shared" si="4"/>
        <v>6.0213859193804371</v>
      </c>
      <c r="C375" s="6">
        <f t="shared" si="7"/>
        <v>10</v>
      </c>
      <c r="D375" s="6">
        <f t="shared" si="5"/>
        <v>9.6592582628906829</v>
      </c>
      <c r="E375" s="6">
        <f t="shared" si="6"/>
        <v>-2.588190451025207</v>
      </c>
      <c r="F375" s="6"/>
      <c r="G375" s="6"/>
      <c r="H375" s="6"/>
      <c r="I375" s="6"/>
      <c r="J375" s="6"/>
      <c r="K375" s="6"/>
      <c r="L375" s="6"/>
      <c r="M375" s="6"/>
    </row>
    <row r="376" spans="1:13" x14ac:dyDescent="0.2">
      <c r="A376" s="6">
        <v>350</v>
      </c>
      <c r="B376" s="6">
        <f t="shared" si="4"/>
        <v>6.1086523819801526</v>
      </c>
      <c r="C376" s="6">
        <f t="shared" si="7"/>
        <v>10</v>
      </c>
      <c r="D376" s="6">
        <f t="shared" si="5"/>
        <v>9.8480775301220795</v>
      </c>
      <c r="E376" s="6">
        <f t="shared" si="6"/>
        <v>-1.7364817766693128</v>
      </c>
      <c r="F376" s="6"/>
      <c r="G376" s="6"/>
      <c r="H376" s="6"/>
      <c r="I376" s="6"/>
      <c r="J376" s="6"/>
      <c r="K376" s="6"/>
      <c r="L376" s="6"/>
      <c r="M376" s="6"/>
    </row>
    <row r="377" spans="1:13" x14ac:dyDescent="0.2">
      <c r="A377" s="6">
        <v>355</v>
      </c>
      <c r="B377" s="6">
        <f t="shared" si="4"/>
        <v>6.1959188445798699</v>
      </c>
      <c r="C377" s="6">
        <f t="shared" si="7"/>
        <v>10</v>
      </c>
      <c r="D377" s="6">
        <f t="shared" si="5"/>
        <v>9.961946980917455</v>
      </c>
      <c r="E377" s="6">
        <f t="shared" si="6"/>
        <v>-0.87155742747658316</v>
      </c>
      <c r="F377" s="6"/>
      <c r="G377" s="6"/>
      <c r="H377" s="6"/>
      <c r="I377" s="6"/>
      <c r="J377" s="6"/>
      <c r="K377" s="6"/>
      <c r="L377" s="6"/>
      <c r="M377" s="6"/>
    </row>
    <row r="378" spans="1:13" x14ac:dyDescent="0.2">
      <c r="A378" s="6">
        <v>360</v>
      </c>
      <c r="B378" s="6">
        <f t="shared" si="4"/>
        <v>6.2831853071795862</v>
      </c>
      <c r="C378" s="6">
        <f t="shared" si="7"/>
        <v>10</v>
      </c>
      <c r="D378" s="6">
        <f t="shared" si="5"/>
        <v>10</v>
      </c>
      <c r="E378" s="6">
        <f t="shared" si="6"/>
        <v>-2.45029690981724E-15</v>
      </c>
      <c r="F378" s="6"/>
      <c r="G378" s="6"/>
      <c r="H378" s="6"/>
      <c r="I378" s="6"/>
      <c r="J378" s="6"/>
      <c r="K378" s="6"/>
      <c r="L378" s="6"/>
      <c r="M378" s="6"/>
    </row>
    <row r="379" spans="1:13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</sheetData>
  <sheetProtection algorithmName="SHA-512" hashValue="EcMhKG28OXiB51WU2F+/LoI4gMZPxBIgC76ybCOISCArKmnk1fzit0J9EXWAO8BkUHPzXB2LGjMfN3JzCxPjpA==" saltValue="EAnYV+TtZCyKyjR9xhdrsw==" spinCount="100000" sheet="1" objects="1" scenarios="1"/>
  <mergeCells count="9">
    <mergeCell ref="E3:F3"/>
    <mergeCell ref="I3:J3"/>
    <mergeCell ref="I6:J6"/>
    <mergeCell ref="E6:F6"/>
    <mergeCell ref="O36:U36"/>
    <mergeCell ref="P45:V45"/>
    <mergeCell ref="O46:V46"/>
    <mergeCell ref="P47:V47"/>
    <mergeCell ref="O48:V4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croll Bar 2">
              <controlPr defaultSize="0" autoPict="0">
                <anchor moveWithCells="1">
                  <from>
                    <xdr:col>8</xdr:col>
                    <xdr:colOff>139700</xdr:colOff>
                    <xdr:row>3</xdr:row>
                    <xdr:rowOff>63500</xdr:rowOff>
                  </from>
                  <to>
                    <xdr:col>9</xdr:col>
                    <xdr:colOff>685800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croll Bar 3">
              <controlPr defaultSize="0" autoPict="0">
                <anchor moveWithCells="1">
                  <from>
                    <xdr:col>4</xdr:col>
                    <xdr:colOff>139700</xdr:colOff>
                    <xdr:row>3</xdr:row>
                    <xdr:rowOff>63500</xdr:rowOff>
                  </from>
                  <to>
                    <xdr:col>5</xdr:col>
                    <xdr:colOff>685800</xdr:colOff>
                    <xdr:row>4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topLeftCell="F21" zoomScale="181" workbookViewId="0">
      <selection activeCell="H32" sqref="H32"/>
    </sheetView>
  </sheetViews>
  <sheetFormatPr baseColWidth="10" defaultColWidth="11" defaultRowHeight="15" x14ac:dyDescent="0.2"/>
  <cols>
    <col min="1" max="16384" width="11" style="1"/>
  </cols>
  <sheetData>
    <row r="1" spans="1:20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8"/>
      <c r="N1" s="8"/>
      <c r="O1" s="8"/>
      <c r="P1" s="8"/>
      <c r="Q1" s="8"/>
      <c r="R1" s="8"/>
      <c r="S1" s="8"/>
      <c r="T1" s="9"/>
    </row>
    <row r="2" spans="1:20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8"/>
      <c r="N2" s="8"/>
      <c r="O2" s="8"/>
      <c r="P2" s="8"/>
      <c r="Q2" s="8"/>
      <c r="R2" s="8"/>
      <c r="S2" s="8"/>
      <c r="T2" s="9"/>
    </row>
    <row r="3" spans="1:20" x14ac:dyDescent="0.2">
      <c r="A3" s="2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8"/>
      <c r="N3" s="8"/>
      <c r="O3" s="8"/>
      <c r="P3" s="8"/>
      <c r="Q3" s="8"/>
      <c r="R3" s="8"/>
      <c r="S3" s="8"/>
      <c r="T3" s="9"/>
    </row>
    <row r="4" spans="1:20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8"/>
      <c r="N4" s="8"/>
      <c r="O4" s="8"/>
      <c r="P4" s="8"/>
      <c r="Q4" s="8"/>
      <c r="R4" s="8"/>
      <c r="S4" s="8"/>
      <c r="T4" s="9"/>
    </row>
    <row r="5" spans="1:20" x14ac:dyDescent="0.2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8"/>
      <c r="N5" s="10">
        <v>75</v>
      </c>
      <c r="O5" s="11"/>
      <c r="P5" s="8"/>
      <c r="Q5" s="8"/>
      <c r="R5" s="8"/>
      <c r="S5" s="8"/>
      <c r="T5" s="9"/>
    </row>
    <row r="6" spans="1:20" x14ac:dyDescent="0.2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8"/>
      <c r="N6" s="8"/>
      <c r="O6" s="8"/>
      <c r="P6" s="8"/>
      <c r="Q6" s="8"/>
      <c r="R6" s="8"/>
      <c r="S6" s="8"/>
      <c r="T6" s="9"/>
    </row>
    <row r="7" spans="1:20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11"/>
      <c r="N7" s="8"/>
      <c r="O7" s="8"/>
      <c r="P7" s="8"/>
      <c r="Q7" s="8"/>
      <c r="R7" s="8"/>
      <c r="S7" s="11"/>
      <c r="T7" s="9"/>
    </row>
    <row r="8" spans="1:20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8"/>
      <c r="N8" s="8"/>
      <c r="O8" s="8"/>
      <c r="P8" s="8"/>
      <c r="Q8" s="8"/>
      <c r="R8" s="8"/>
      <c r="S8" s="8"/>
      <c r="T8" s="9"/>
    </row>
    <row r="9" spans="1:20" x14ac:dyDescent="0.2">
      <c r="A9" s="22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8"/>
      <c r="N9" s="8"/>
      <c r="O9" s="8"/>
      <c r="P9" s="8"/>
      <c r="Q9" s="8"/>
      <c r="R9" s="8"/>
      <c r="S9" s="8"/>
      <c r="T9" s="9"/>
    </row>
    <row r="10" spans="1:20" x14ac:dyDescent="0.2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8"/>
      <c r="N10" s="8"/>
      <c r="O10" s="8"/>
      <c r="P10" s="8"/>
      <c r="Q10" s="8"/>
      <c r="R10" s="8"/>
      <c r="S10" s="8"/>
      <c r="T10" s="9"/>
    </row>
    <row r="11" spans="1:20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8"/>
      <c r="N11" s="8"/>
      <c r="O11" s="8"/>
      <c r="P11" s="8"/>
      <c r="Q11" s="8"/>
      <c r="R11" s="8"/>
      <c r="S11" s="8"/>
      <c r="T11" s="9"/>
    </row>
    <row r="12" spans="1:20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8"/>
      <c r="N12" s="8"/>
      <c r="O12" s="8"/>
      <c r="P12" s="8"/>
      <c r="Q12" s="8"/>
      <c r="R12" s="8"/>
      <c r="S12" s="8"/>
      <c r="T12" s="9"/>
    </row>
    <row r="13" spans="1:20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8"/>
      <c r="N13" s="8"/>
      <c r="O13" s="8"/>
      <c r="P13" s="8"/>
      <c r="Q13" s="8"/>
      <c r="R13" s="8"/>
      <c r="S13" s="8"/>
      <c r="T13" s="9"/>
    </row>
    <row r="14" spans="1:20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8"/>
      <c r="N14" s="8"/>
      <c r="O14" s="8"/>
      <c r="P14" s="8"/>
      <c r="Q14" s="8"/>
      <c r="R14" s="8"/>
      <c r="S14" s="8"/>
      <c r="T14" s="9"/>
    </row>
    <row r="15" spans="1:20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8"/>
      <c r="N15" s="8"/>
      <c r="O15" s="8"/>
      <c r="P15" s="8"/>
      <c r="Q15" s="8"/>
      <c r="R15" s="8"/>
      <c r="S15" s="8"/>
      <c r="T15" s="9"/>
    </row>
    <row r="16" spans="1:20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8"/>
      <c r="N16" s="8"/>
      <c r="O16" s="8"/>
      <c r="P16" s="8"/>
      <c r="Q16" s="8"/>
      <c r="R16" s="8"/>
      <c r="S16" s="8"/>
      <c r="T16" s="9"/>
    </row>
    <row r="17" spans="1:20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8"/>
      <c r="N17" s="8"/>
      <c r="O17" s="8"/>
      <c r="P17" s="8"/>
      <c r="Q17" s="8"/>
      <c r="R17" s="8"/>
      <c r="S17" s="8"/>
      <c r="T17" s="9"/>
    </row>
    <row r="18" spans="1:20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8"/>
      <c r="N18" s="8"/>
      <c r="O18" s="8"/>
      <c r="P18" s="8"/>
      <c r="Q18" s="8"/>
      <c r="R18" s="8"/>
      <c r="S18" s="8"/>
      <c r="T18" s="9"/>
    </row>
    <row r="19" spans="1:20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8"/>
      <c r="N19" s="8"/>
      <c r="O19" s="8"/>
      <c r="P19" s="8"/>
      <c r="Q19" s="8"/>
      <c r="R19" s="8"/>
      <c r="S19" s="8"/>
      <c r="T19" s="9"/>
    </row>
    <row r="20" spans="1:20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8"/>
      <c r="N20" s="8"/>
      <c r="O20" s="8"/>
      <c r="P20" s="8"/>
      <c r="Q20" s="8"/>
      <c r="R20" s="8"/>
      <c r="S20" s="8"/>
      <c r="T20" s="9"/>
    </row>
    <row r="21" spans="1:20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8"/>
      <c r="N21" s="8"/>
      <c r="O21" s="8"/>
      <c r="P21" s="8"/>
      <c r="Q21" s="8"/>
      <c r="R21" s="8"/>
      <c r="S21" s="8"/>
      <c r="T21" s="12"/>
    </row>
    <row r="22" spans="1:20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8"/>
      <c r="N22" s="8"/>
      <c r="O22" s="8"/>
      <c r="P22" s="8"/>
      <c r="Q22" s="8"/>
      <c r="R22" s="8"/>
      <c r="S22" s="8"/>
      <c r="T22" s="12"/>
    </row>
    <row r="23" spans="1:20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8"/>
      <c r="N23" s="8"/>
      <c r="O23" s="8"/>
      <c r="P23" s="8"/>
      <c r="Q23" s="8"/>
      <c r="R23" s="8"/>
      <c r="S23" s="8"/>
      <c r="T23" s="9"/>
    </row>
    <row r="24" spans="1:20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8"/>
      <c r="N24" s="8"/>
      <c r="O24" s="8"/>
      <c r="P24" s="8"/>
      <c r="Q24" s="8"/>
      <c r="R24" s="8"/>
      <c r="S24" s="8"/>
      <c r="T24" s="9"/>
    </row>
    <row r="25" spans="1:20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8"/>
      <c r="N25" s="8"/>
      <c r="O25" s="8"/>
      <c r="P25" s="8"/>
      <c r="Q25" s="8"/>
      <c r="R25" s="8"/>
      <c r="S25" s="8"/>
      <c r="T25" s="9"/>
    </row>
    <row r="26" spans="1:20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8" t="s">
        <v>16</v>
      </c>
      <c r="N26" s="8"/>
      <c r="O26" s="8"/>
      <c r="P26" s="8"/>
      <c r="Q26" s="8"/>
      <c r="R26" s="8"/>
      <c r="S26" s="8"/>
      <c r="T26" s="9"/>
    </row>
    <row r="27" spans="1:20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8"/>
      <c r="N27" s="8"/>
      <c r="O27" s="8"/>
      <c r="P27" s="8"/>
      <c r="Q27" s="8"/>
      <c r="R27" s="8"/>
      <c r="S27" s="8"/>
      <c r="T27" s="9"/>
    </row>
    <row r="28" spans="1:20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8"/>
      <c r="N28" s="9"/>
      <c r="O28" s="8"/>
      <c r="P28" s="8"/>
      <c r="Q28" s="8"/>
      <c r="R28" s="8"/>
      <c r="S28" s="8"/>
      <c r="T28" s="9"/>
    </row>
    <row r="29" spans="1:20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8"/>
      <c r="N29" s="8"/>
      <c r="O29" s="8"/>
      <c r="P29" s="8"/>
      <c r="Q29" s="8"/>
      <c r="R29" s="8"/>
      <c r="S29" s="8"/>
      <c r="T29" s="9"/>
    </row>
    <row r="30" spans="1:20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8"/>
      <c r="N30" s="8"/>
      <c r="O30" s="8"/>
      <c r="P30" s="8"/>
      <c r="Q30" s="8"/>
      <c r="R30" s="8"/>
      <c r="S30" s="8"/>
      <c r="T30" s="9"/>
    </row>
    <row r="31" spans="1:20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8"/>
      <c r="N31" s="8"/>
      <c r="O31" s="8"/>
      <c r="P31" s="8"/>
      <c r="Q31" s="8"/>
      <c r="R31" s="8"/>
      <c r="S31" s="8"/>
      <c r="T31" s="9"/>
    </row>
    <row r="32" spans="1:20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8"/>
      <c r="N32" s="8"/>
      <c r="O32" s="8"/>
      <c r="P32" s="8"/>
      <c r="Q32" s="8"/>
      <c r="R32" s="8"/>
      <c r="S32" s="8"/>
      <c r="T32" s="9"/>
    </row>
    <row r="33" spans="1:20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8"/>
      <c r="N33" s="8"/>
      <c r="O33" s="8"/>
      <c r="P33" s="8"/>
      <c r="Q33" s="8"/>
      <c r="R33" s="8"/>
      <c r="S33" s="8"/>
      <c r="T33" s="9"/>
    </row>
    <row r="34" spans="1:20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8"/>
      <c r="N34" s="8"/>
      <c r="O34" s="8"/>
      <c r="P34" s="8"/>
      <c r="Q34" s="8"/>
      <c r="R34" s="8"/>
      <c r="S34" s="8"/>
      <c r="T34" s="9"/>
    </row>
    <row r="35" spans="1:20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2"/>
      <c r="N35" s="12"/>
      <c r="O35" s="12"/>
      <c r="P35" s="9"/>
      <c r="Q35" s="9"/>
      <c r="R35" s="9"/>
      <c r="S35" s="9"/>
      <c r="T35" s="9"/>
    </row>
    <row r="36" spans="1:20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3"/>
      <c r="N36" s="13"/>
      <c r="O36" s="13"/>
      <c r="P36" s="13"/>
      <c r="Q36" s="13"/>
      <c r="R36" s="13"/>
      <c r="S36" s="13"/>
      <c r="T36" s="9"/>
    </row>
    <row r="37" spans="1:20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4"/>
      <c r="N37" s="8"/>
      <c r="O37" s="8"/>
      <c r="P37" s="8"/>
      <c r="Q37" s="8"/>
      <c r="R37" s="8"/>
      <c r="S37" s="8"/>
      <c r="T37" s="9"/>
    </row>
    <row r="38" spans="1:20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12"/>
      <c r="N38" s="12"/>
      <c r="O38" s="12"/>
      <c r="P38" s="9"/>
      <c r="Q38" s="9"/>
      <c r="R38" s="9"/>
      <c r="S38" s="9"/>
      <c r="T38" s="9"/>
    </row>
    <row r="39" spans="1:20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2"/>
      <c r="N39" s="12"/>
      <c r="O39" s="12"/>
      <c r="P39" s="9"/>
      <c r="Q39" s="9"/>
      <c r="R39" s="9"/>
      <c r="S39" s="9"/>
      <c r="T39" s="9"/>
    </row>
    <row r="40" spans="1:20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12"/>
      <c r="N40" s="12"/>
      <c r="O40" s="12"/>
      <c r="P40" s="9"/>
      <c r="Q40" s="9"/>
      <c r="R40" s="9"/>
      <c r="S40" s="9"/>
      <c r="T40" s="9"/>
    </row>
    <row r="41" spans="1:20" x14ac:dyDescent="0.2">
      <c r="M41" s="12"/>
      <c r="N41" s="12"/>
      <c r="O41" s="12"/>
      <c r="P41" s="9"/>
      <c r="Q41" s="9"/>
      <c r="R41" s="9"/>
      <c r="S41" s="9"/>
      <c r="T41" s="9"/>
    </row>
    <row r="42" spans="1:20" x14ac:dyDescent="0.2">
      <c r="M42" s="12"/>
      <c r="N42" s="12"/>
      <c r="O42" s="12"/>
      <c r="P42" s="9"/>
      <c r="Q42" s="9"/>
      <c r="R42" s="9"/>
      <c r="S42" s="9"/>
      <c r="T42" s="9"/>
    </row>
    <row r="43" spans="1:20" x14ac:dyDescent="0.2">
      <c r="M43" s="12"/>
      <c r="N43" s="12"/>
      <c r="O43" s="12"/>
      <c r="P43" s="9"/>
      <c r="Q43" s="9"/>
      <c r="R43" s="9"/>
      <c r="S43" s="9"/>
      <c r="T43" s="9"/>
    </row>
    <row r="44" spans="1:20" x14ac:dyDescent="0.2">
      <c r="M44" s="12"/>
      <c r="N44" s="12"/>
      <c r="O44" s="12"/>
      <c r="P44" s="9"/>
      <c r="Q44" s="9"/>
      <c r="R44" s="9"/>
      <c r="S44" s="9"/>
      <c r="T44" s="9"/>
    </row>
    <row r="45" spans="1:20" x14ac:dyDescent="0.2">
      <c r="M45" s="12"/>
      <c r="N45" s="13" t="s">
        <v>17</v>
      </c>
      <c r="O45" s="13"/>
      <c r="P45" s="13"/>
      <c r="Q45" s="13"/>
      <c r="R45" s="13"/>
      <c r="S45" s="13"/>
      <c r="T45" s="13"/>
    </row>
    <row r="46" spans="1:20" x14ac:dyDescent="0.2">
      <c r="M46" s="15" t="s">
        <v>18</v>
      </c>
      <c r="N46" s="15"/>
      <c r="O46" s="15"/>
      <c r="P46" s="15"/>
      <c r="Q46" s="15"/>
      <c r="R46" s="15"/>
      <c r="S46" s="15"/>
      <c r="T46" s="15"/>
    </row>
    <row r="47" spans="1:20" x14ac:dyDescent="0.2">
      <c r="M47" s="12"/>
      <c r="N47" s="12"/>
      <c r="O47" s="12"/>
      <c r="P47" s="9"/>
      <c r="Q47" s="9"/>
      <c r="R47" s="9"/>
      <c r="S47" s="9"/>
      <c r="T47" s="9"/>
    </row>
    <row r="48" spans="1:20" x14ac:dyDescent="0.2">
      <c r="M48" s="12"/>
      <c r="N48" s="12"/>
      <c r="O48" s="12"/>
      <c r="P48" s="9"/>
      <c r="Q48" s="9"/>
      <c r="R48" s="9"/>
      <c r="S48" s="9"/>
      <c r="T48" s="9"/>
    </row>
    <row r="49" spans="13:20" x14ac:dyDescent="0.2">
      <c r="M49" s="12"/>
      <c r="N49" s="12"/>
      <c r="O49" s="12"/>
      <c r="P49" s="9"/>
      <c r="Q49" s="9"/>
      <c r="R49" s="9"/>
      <c r="S49" s="9"/>
      <c r="T49" s="9"/>
    </row>
    <row r="50" spans="13:20" x14ac:dyDescent="0.2">
      <c r="M50" s="9"/>
      <c r="N50" s="9"/>
      <c r="O50" s="9"/>
      <c r="P50" s="9"/>
      <c r="Q50" s="9"/>
      <c r="R50" s="9"/>
      <c r="S50" s="9"/>
      <c r="T50" s="9"/>
    </row>
    <row r="51" spans="13:20" x14ac:dyDescent="0.2">
      <c r="M51" s="9"/>
      <c r="N51" s="9"/>
      <c r="O51" s="9"/>
      <c r="P51" s="9"/>
      <c r="Q51" s="9"/>
      <c r="R51" s="9"/>
      <c r="S51" s="9"/>
      <c r="T51" s="9"/>
    </row>
    <row r="52" spans="13:20" x14ac:dyDescent="0.2">
      <c r="M52" s="9"/>
      <c r="N52" s="9"/>
      <c r="O52" s="9"/>
      <c r="P52" s="9"/>
      <c r="Q52" s="9"/>
      <c r="R52" s="9"/>
      <c r="S52" s="9"/>
      <c r="T52" s="9"/>
    </row>
    <row r="53" spans="13:20" x14ac:dyDescent="0.2">
      <c r="M53" s="9"/>
      <c r="N53" s="9"/>
      <c r="O53" s="9"/>
      <c r="P53" s="9"/>
      <c r="Q53" s="9"/>
      <c r="R53" s="9"/>
      <c r="S53" s="9"/>
      <c r="T53" s="9"/>
    </row>
    <row r="54" spans="13:20" x14ac:dyDescent="0.2">
      <c r="M54" s="9"/>
      <c r="N54" s="9"/>
      <c r="O54" s="9"/>
      <c r="P54" s="9"/>
      <c r="Q54" s="9"/>
      <c r="R54" s="9"/>
      <c r="S54" s="9"/>
      <c r="T54" s="9"/>
    </row>
    <row r="55" spans="13:20" x14ac:dyDescent="0.2">
      <c r="M55" s="9"/>
      <c r="N55" s="9"/>
      <c r="O55" s="9"/>
      <c r="P55" s="9"/>
      <c r="Q55" s="9"/>
      <c r="R55" s="9"/>
      <c r="S55" s="9"/>
      <c r="T55" s="9"/>
    </row>
    <row r="56" spans="13:20" x14ac:dyDescent="0.2">
      <c r="M56" s="9"/>
      <c r="N56" s="9"/>
      <c r="O56" s="9"/>
      <c r="P56" s="9"/>
      <c r="Q56" s="9"/>
      <c r="R56" s="9"/>
      <c r="S56" s="9"/>
      <c r="T56" s="9"/>
    </row>
    <row r="57" spans="13:20" x14ac:dyDescent="0.2">
      <c r="M57" s="9"/>
      <c r="N57" s="9"/>
      <c r="O57" s="9"/>
      <c r="P57" s="9"/>
      <c r="Q57" s="9"/>
      <c r="R57" s="9"/>
      <c r="S57" s="9"/>
      <c r="T57" s="9"/>
    </row>
    <row r="58" spans="13:20" x14ac:dyDescent="0.2">
      <c r="M58" s="9"/>
      <c r="N58" s="9"/>
      <c r="O58" s="9"/>
      <c r="P58" s="9"/>
      <c r="Q58" s="9"/>
      <c r="R58" s="9"/>
      <c r="S58" s="9"/>
      <c r="T58" s="9"/>
    </row>
    <row r="59" spans="13:20" x14ac:dyDescent="0.2">
      <c r="M59" s="9"/>
      <c r="N59" s="9"/>
      <c r="O59" s="9"/>
      <c r="P59" s="9"/>
      <c r="Q59" s="9"/>
      <c r="R59" s="9"/>
      <c r="S59" s="9"/>
      <c r="T59" s="9"/>
    </row>
    <row r="60" spans="13:20" x14ac:dyDescent="0.2">
      <c r="M60" s="9"/>
      <c r="N60" s="9"/>
      <c r="O60" s="9"/>
      <c r="P60" s="9"/>
      <c r="Q60" s="9"/>
      <c r="R60" s="9"/>
      <c r="S60" s="9"/>
      <c r="T60" s="9"/>
    </row>
    <row r="61" spans="13:20" x14ac:dyDescent="0.2">
      <c r="M61" s="9"/>
      <c r="N61" s="9"/>
      <c r="O61" s="9"/>
      <c r="P61" s="9"/>
      <c r="Q61" s="9"/>
      <c r="R61" s="9"/>
      <c r="S61" s="9"/>
      <c r="T61" s="9"/>
    </row>
    <row r="62" spans="13:20" x14ac:dyDescent="0.2">
      <c r="M62" s="9"/>
      <c r="N62" s="9"/>
      <c r="O62" s="9"/>
      <c r="P62" s="9"/>
      <c r="Q62" s="9"/>
      <c r="R62" s="9"/>
      <c r="S62" s="9"/>
      <c r="T62" s="9"/>
    </row>
    <row r="63" spans="13:20" x14ac:dyDescent="0.2">
      <c r="M63" s="9"/>
      <c r="N63" s="9"/>
      <c r="O63" s="9"/>
      <c r="P63" s="9"/>
      <c r="Q63" s="9"/>
      <c r="R63" s="9"/>
      <c r="S63" s="9"/>
      <c r="T63" s="9"/>
    </row>
    <row r="64" spans="13:20" x14ac:dyDescent="0.2">
      <c r="M64" s="9"/>
      <c r="N64" s="9"/>
      <c r="O64" s="9"/>
      <c r="P64" s="9"/>
      <c r="Q64" s="9"/>
      <c r="R64" s="9"/>
      <c r="S64" s="9"/>
      <c r="T64" s="9"/>
    </row>
    <row r="65" spans="13:20" x14ac:dyDescent="0.2">
      <c r="M65" s="9"/>
      <c r="N65" s="9"/>
      <c r="O65" s="9"/>
      <c r="P65" s="9"/>
      <c r="Q65" s="9"/>
      <c r="R65" s="9"/>
      <c r="S65" s="9"/>
      <c r="T65" s="9"/>
    </row>
    <row r="66" spans="13:20" x14ac:dyDescent="0.2">
      <c r="M66" s="9"/>
      <c r="N66" s="9"/>
      <c r="O66" s="9"/>
      <c r="P66" s="9"/>
      <c r="Q66" s="9"/>
      <c r="R66" s="9"/>
      <c r="S66" s="9"/>
      <c r="T66" s="9"/>
    </row>
    <row r="67" spans="13:20" x14ac:dyDescent="0.2">
      <c r="M67" s="9"/>
      <c r="N67" s="9"/>
      <c r="O67" s="9"/>
      <c r="P67" s="9"/>
      <c r="Q67" s="9"/>
      <c r="R67" s="9"/>
      <c r="S67" s="9"/>
      <c r="T67" s="9"/>
    </row>
    <row r="68" spans="13:20" x14ac:dyDescent="0.2">
      <c r="M68" s="9"/>
      <c r="N68" s="9"/>
      <c r="O68" s="9"/>
      <c r="P68" s="9"/>
      <c r="Q68" s="9"/>
      <c r="R68" s="9"/>
      <c r="S68" s="9"/>
      <c r="T68" s="9"/>
    </row>
    <row r="69" spans="13:20" x14ac:dyDescent="0.2">
      <c r="M69" s="9"/>
      <c r="N69" s="9"/>
      <c r="O69" s="9"/>
      <c r="P69" s="9"/>
      <c r="Q69" s="9"/>
      <c r="R69" s="9"/>
      <c r="S69" s="9"/>
      <c r="T69" s="9"/>
    </row>
    <row r="70" spans="13:20" x14ac:dyDescent="0.2">
      <c r="M70" s="9"/>
      <c r="N70" s="9"/>
      <c r="O70" s="9"/>
      <c r="P70" s="9"/>
      <c r="Q70" s="9"/>
      <c r="R70" s="9"/>
      <c r="S70" s="9"/>
      <c r="T70" s="9"/>
    </row>
    <row r="71" spans="13:20" x14ac:dyDescent="0.2">
      <c r="M71" s="9"/>
      <c r="N71" s="9"/>
      <c r="O71" s="9"/>
      <c r="P71" s="9"/>
      <c r="Q71" s="9"/>
      <c r="R71" s="9"/>
      <c r="S71" s="9"/>
      <c r="T71" s="9"/>
    </row>
    <row r="72" spans="13:20" x14ac:dyDescent="0.2">
      <c r="M72" s="9"/>
      <c r="N72" s="9"/>
      <c r="O72" s="9"/>
      <c r="P72" s="9"/>
      <c r="Q72" s="9"/>
      <c r="R72" s="9"/>
      <c r="S72" s="9"/>
      <c r="T72" s="9"/>
    </row>
    <row r="73" spans="13:20" x14ac:dyDescent="0.2">
      <c r="M73" s="9"/>
      <c r="N73" s="9"/>
      <c r="O73" s="9"/>
      <c r="P73" s="9"/>
      <c r="Q73" s="9"/>
      <c r="R73" s="9"/>
      <c r="S73" s="9"/>
      <c r="T73" s="9"/>
    </row>
    <row r="74" spans="13:20" x14ac:dyDescent="0.2">
      <c r="M74" s="9"/>
      <c r="N74" s="9"/>
      <c r="O74" s="9"/>
      <c r="P74" s="9"/>
      <c r="Q74" s="9"/>
      <c r="R74" s="9"/>
      <c r="S74" s="9"/>
      <c r="T74" s="9"/>
    </row>
    <row r="75" spans="13:20" x14ac:dyDescent="0.2">
      <c r="M75" s="9"/>
      <c r="N75" s="9"/>
      <c r="O75" s="9"/>
      <c r="P75" s="9"/>
      <c r="Q75" s="9"/>
      <c r="R75" s="9"/>
      <c r="S75" s="9"/>
      <c r="T75" s="9"/>
    </row>
    <row r="76" spans="13:20" x14ac:dyDescent="0.2">
      <c r="M76" s="9"/>
      <c r="N76" s="9"/>
      <c r="O76" s="9"/>
      <c r="P76" s="9"/>
      <c r="Q76" s="9"/>
      <c r="R76" s="9"/>
      <c r="S76" s="9"/>
      <c r="T76" s="9"/>
    </row>
    <row r="77" spans="13:20" x14ac:dyDescent="0.2">
      <c r="M77" s="9"/>
      <c r="N77" s="9"/>
      <c r="O77" s="9"/>
      <c r="P77" s="9"/>
      <c r="Q77" s="9"/>
      <c r="R77" s="9"/>
      <c r="S77" s="9"/>
      <c r="T77" s="9"/>
    </row>
    <row r="78" spans="13:20" x14ac:dyDescent="0.2">
      <c r="M78" s="9"/>
      <c r="N78" s="9"/>
      <c r="O78" s="9"/>
      <c r="P78" s="9"/>
      <c r="Q78" s="9"/>
      <c r="R78" s="9"/>
      <c r="S78" s="9"/>
      <c r="T78" s="9"/>
    </row>
    <row r="79" spans="13:20" x14ac:dyDescent="0.2">
      <c r="M79" s="9"/>
      <c r="N79" s="9"/>
      <c r="O79" s="9"/>
      <c r="P79" s="9"/>
      <c r="Q79" s="9"/>
      <c r="R79" s="9"/>
      <c r="S79" s="9"/>
      <c r="T79" s="9"/>
    </row>
    <row r="80" spans="13:20" x14ac:dyDescent="0.2">
      <c r="M80" s="9"/>
      <c r="N80" s="9"/>
      <c r="O80" s="9"/>
      <c r="P80" s="9"/>
      <c r="Q80" s="9"/>
      <c r="R80" s="9"/>
      <c r="S80" s="9"/>
      <c r="T80" s="9"/>
    </row>
    <row r="81" spans="13:20" x14ac:dyDescent="0.2">
      <c r="M81" s="9"/>
      <c r="N81" s="9"/>
      <c r="O81" s="9"/>
      <c r="P81" s="9"/>
      <c r="Q81" s="9"/>
      <c r="R81" s="9"/>
      <c r="S81" s="9"/>
      <c r="T81" s="9"/>
    </row>
    <row r="82" spans="13:20" x14ac:dyDescent="0.2">
      <c r="M82" s="9"/>
      <c r="N82" s="9"/>
      <c r="O82" s="9"/>
      <c r="P82" s="9"/>
      <c r="Q82" s="9"/>
      <c r="R82" s="9"/>
      <c r="S82" s="9"/>
      <c r="T82" s="9"/>
    </row>
    <row r="83" spans="13:20" x14ac:dyDescent="0.2">
      <c r="M83" s="9"/>
      <c r="N83" s="9"/>
      <c r="O83" s="9"/>
      <c r="P83" s="9"/>
      <c r="Q83" s="9"/>
      <c r="R83" s="9"/>
      <c r="S83" s="9"/>
      <c r="T83" s="9"/>
    </row>
    <row r="84" spans="13:20" x14ac:dyDescent="0.2">
      <c r="M84" s="9"/>
      <c r="N84" s="9"/>
      <c r="O84" s="9"/>
      <c r="P84" s="9"/>
      <c r="Q84" s="9"/>
      <c r="R84" s="9"/>
      <c r="S84" s="9"/>
      <c r="T84" s="9"/>
    </row>
    <row r="85" spans="13:20" x14ac:dyDescent="0.2">
      <c r="M85" s="9"/>
      <c r="N85" s="9"/>
      <c r="O85" s="9"/>
      <c r="P85" s="9"/>
      <c r="Q85" s="9"/>
      <c r="R85" s="9"/>
      <c r="S85" s="9"/>
      <c r="T85" s="9"/>
    </row>
    <row r="86" spans="13:20" x14ac:dyDescent="0.2">
      <c r="M86" s="9"/>
      <c r="N86" s="9"/>
      <c r="O86" s="9"/>
      <c r="P86" s="9"/>
      <c r="Q86" s="9"/>
      <c r="R86" s="9"/>
      <c r="S86" s="9"/>
      <c r="T86" s="9"/>
    </row>
    <row r="87" spans="13:20" x14ac:dyDescent="0.2">
      <c r="M87" s="9"/>
      <c r="N87" s="9"/>
      <c r="O87" s="9"/>
      <c r="P87" s="9"/>
      <c r="Q87" s="9"/>
      <c r="R87" s="9"/>
      <c r="S87" s="9"/>
      <c r="T87" s="9"/>
    </row>
    <row r="88" spans="13:20" x14ac:dyDescent="0.2">
      <c r="M88" s="9"/>
      <c r="N88" s="9"/>
      <c r="O88" s="9"/>
      <c r="P88" s="9"/>
      <c r="Q88" s="9"/>
      <c r="R88" s="9"/>
      <c r="S88" s="9"/>
      <c r="T88" s="9"/>
    </row>
    <row r="89" spans="13:20" x14ac:dyDescent="0.2">
      <c r="M89" s="9"/>
      <c r="N89" s="9"/>
      <c r="O89" s="9"/>
      <c r="P89" s="9"/>
      <c r="Q89" s="9"/>
      <c r="R89" s="9"/>
      <c r="S89" s="9"/>
      <c r="T89" s="9"/>
    </row>
    <row r="90" spans="13:20" x14ac:dyDescent="0.2">
      <c r="M90" s="9"/>
      <c r="N90" s="9"/>
      <c r="O90" s="9"/>
      <c r="P90" s="9"/>
      <c r="Q90" s="9"/>
      <c r="R90" s="9"/>
      <c r="S90" s="9"/>
      <c r="T90" s="9"/>
    </row>
    <row r="91" spans="13:20" x14ac:dyDescent="0.2">
      <c r="M91" s="9"/>
      <c r="N91" s="9"/>
      <c r="O91" s="9"/>
      <c r="P91" s="9"/>
      <c r="Q91" s="9"/>
      <c r="R91" s="9"/>
      <c r="S91" s="9"/>
      <c r="T91" s="9"/>
    </row>
    <row r="92" spans="13:20" x14ac:dyDescent="0.2">
      <c r="M92" s="9"/>
      <c r="N92" s="9"/>
      <c r="O92" s="9"/>
      <c r="P92" s="9"/>
      <c r="Q92" s="9"/>
      <c r="R92" s="9"/>
      <c r="S92" s="9"/>
      <c r="T92" s="9"/>
    </row>
    <row r="93" spans="13:20" x14ac:dyDescent="0.2">
      <c r="M93" s="9"/>
      <c r="N93" s="9"/>
      <c r="O93" s="9"/>
      <c r="P93" s="9"/>
      <c r="Q93" s="9"/>
      <c r="R93" s="9"/>
      <c r="S93" s="9"/>
      <c r="T93" s="9"/>
    </row>
    <row r="94" spans="13:20" x14ac:dyDescent="0.2">
      <c r="M94" s="9"/>
      <c r="N94" s="9"/>
      <c r="O94" s="9"/>
      <c r="P94" s="9"/>
      <c r="Q94" s="9"/>
      <c r="R94" s="9"/>
      <c r="S94" s="9"/>
      <c r="T94" s="9"/>
    </row>
    <row r="95" spans="13:20" x14ac:dyDescent="0.2">
      <c r="M95" s="9"/>
      <c r="N95" s="9"/>
      <c r="O95" s="9"/>
      <c r="P95" s="9"/>
      <c r="Q95" s="9"/>
      <c r="R95" s="9"/>
      <c r="S95" s="9"/>
      <c r="T95" s="9"/>
    </row>
    <row r="96" spans="13:20" x14ac:dyDescent="0.2">
      <c r="M96" s="9"/>
      <c r="N96" s="9"/>
      <c r="O96" s="9"/>
      <c r="P96" s="9"/>
      <c r="Q96" s="9"/>
      <c r="R96" s="9"/>
      <c r="S96" s="9"/>
      <c r="T96" s="9"/>
    </row>
    <row r="97" spans="13:20" x14ac:dyDescent="0.2">
      <c r="M97" s="9"/>
      <c r="N97" s="9"/>
      <c r="O97" s="9"/>
      <c r="P97" s="9"/>
      <c r="Q97" s="9"/>
      <c r="R97" s="9"/>
      <c r="S97" s="9"/>
      <c r="T97" s="9"/>
    </row>
    <row r="98" spans="13:20" x14ac:dyDescent="0.2">
      <c r="M98" s="9"/>
      <c r="N98" s="9"/>
      <c r="O98" s="9"/>
      <c r="P98" s="9"/>
      <c r="Q98" s="9"/>
      <c r="R98" s="9"/>
      <c r="S98" s="9"/>
      <c r="T98" s="9"/>
    </row>
    <row r="99" spans="13:20" x14ac:dyDescent="0.2">
      <c r="M99" s="9"/>
      <c r="N99" s="9"/>
      <c r="O99" s="9"/>
      <c r="P99" s="9"/>
      <c r="Q99" s="9"/>
      <c r="R99" s="9"/>
      <c r="S99" s="9"/>
      <c r="T99" s="9"/>
    </row>
    <row r="100" spans="13:20" x14ac:dyDescent="0.2">
      <c r="M100" s="9"/>
      <c r="N100" s="9"/>
      <c r="O100" s="9"/>
      <c r="P100" s="9"/>
      <c r="Q100" s="9"/>
      <c r="R100" s="9"/>
      <c r="S100" s="9"/>
      <c r="T100" s="9"/>
    </row>
    <row r="101" spans="13:20" x14ac:dyDescent="0.2">
      <c r="M101" s="9"/>
      <c r="N101" s="9"/>
      <c r="O101" s="9"/>
      <c r="P101" s="9"/>
      <c r="Q101" s="9"/>
      <c r="R101" s="9"/>
      <c r="S101" s="9"/>
      <c r="T101" s="9"/>
    </row>
    <row r="102" spans="13:20" x14ac:dyDescent="0.2">
      <c r="M102" s="9"/>
      <c r="N102" s="9"/>
      <c r="O102" s="9"/>
      <c r="P102" s="9"/>
      <c r="Q102" s="9"/>
      <c r="R102" s="9"/>
      <c r="S102" s="9"/>
      <c r="T102" s="9"/>
    </row>
    <row r="103" spans="13:20" x14ac:dyDescent="0.2">
      <c r="M103" s="9"/>
      <c r="N103" s="9"/>
      <c r="O103" s="9"/>
      <c r="P103" s="9"/>
      <c r="Q103" s="9"/>
      <c r="R103" s="9"/>
      <c r="S103" s="9"/>
      <c r="T103" s="9"/>
    </row>
    <row r="104" spans="13:20" x14ac:dyDescent="0.2">
      <c r="M104" s="9"/>
      <c r="N104" s="9"/>
      <c r="O104" s="9"/>
      <c r="P104" s="9"/>
      <c r="Q104" s="9"/>
      <c r="R104" s="9"/>
      <c r="S104" s="9"/>
      <c r="T104" s="9"/>
    </row>
    <row r="105" spans="13:20" x14ac:dyDescent="0.2">
      <c r="M105" s="9"/>
      <c r="N105" s="9"/>
      <c r="O105" s="9"/>
      <c r="P105" s="9"/>
      <c r="Q105" s="9"/>
      <c r="R105" s="9"/>
      <c r="S105" s="9"/>
      <c r="T105" s="9"/>
    </row>
    <row r="106" spans="13:20" x14ac:dyDescent="0.2">
      <c r="M106" s="9"/>
      <c r="N106" s="9"/>
      <c r="O106" s="9"/>
      <c r="P106" s="9"/>
      <c r="Q106" s="9"/>
      <c r="R106" s="9"/>
      <c r="S106" s="9"/>
      <c r="T106" s="9"/>
    </row>
    <row r="107" spans="13:20" x14ac:dyDescent="0.2">
      <c r="M107" s="9"/>
      <c r="N107" s="9"/>
      <c r="O107" s="9"/>
      <c r="P107" s="9"/>
      <c r="Q107" s="9"/>
      <c r="R107" s="9"/>
      <c r="S107" s="9"/>
      <c r="T107" s="9"/>
    </row>
    <row r="108" spans="13:20" x14ac:dyDescent="0.2">
      <c r="M108" s="9"/>
      <c r="N108" s="9"/>
      <c r="O108" s="9"/>
      <c r="P108" s="9"/>
      <c r="Q108" s="9"/>
      <c r="R108" s="9"/>
      <c r="S108" s="9"/>
      <c r="T108" s="9"/>
    </row>
    <row r="109" spans="13:20" x14ac:dyDescent="0.2">
      <c r="M109" s="9"/>
      <c r="N109" s="9"/>
      <c r="O109" s="9"/>
      <c r="P109" s="9"/>
      <c r="Q109" s="9"/>
      <c r="R109" s="9"/>
      <c r="S109" s="9"/>
      <c r="T109" s="9"/>
    </row>
    <row r="110" spans="13:20" x14ac:dyDescent="0.2">
      <c r="M110" s="9"/>
      <c r="N110" s="9"/>
      <c r="O110" s="9"/>
      <c r="P110" s="9"/>
      <c r="Q110" s="9"/>
      <c r="R110" s="9"/>
      <c r="S110" s="9"/>
      <c r="T110" s="9"/>
    </row>
    <row r="111" spans="13:20" x14ac:dyDescent="0.2">
      <c r="M111" s="9"/>
      <c r="N111" s="9"/>
      <c r="O111" s="9"/>
      <c r="P111" s="9"/>
      <c r="Q111" s="9"/>
      <c r="R111" s="9"/>
      <c r="S111" s="9"/>
      <c r="T111" s="9"/>
    </row>
    <row r="112" spans="13:20" x14ac:dyDescent="0.2">
      <c r="M112" s="9"/>
      <c r="N112" s="9"/>
      <c r="O112" s="9"/>
      <c r="P112" s="9"/>
      <c r="Q112" s="9"/>
      <c r="R112" s="9"/>
      <c r="S112" s="9"/>
      <c r="T112" s="9"/>
    </row>
    <row r="113" spans="13:20" x14ac:dyDescent="0.2">
      <c r="M113" s="9"/>
      <c r="N113" s="9"/>
      <c r="O113" s="9"/>
      <c r="P113" s="9"/>
      <c r="Q113" s="9"/>
      <c r="R113" s="9"/>
      <c r="S113" s="9"/>
      <c r="T113" s="9"/>
    </row>
    <row r="114" spans="13:20" x14ac:dyDescent="0.2">
      <c r="M114" s="9"/>
      <c r="N114" s="9"/>
      <c r="O114" s="9"/>
      <c r="P114" s="9"/>
      <c r="Q114" s="9"/>
      <c r="R114" s="9"/>
      <c r="S114" s="9"/>
      <c r="T114" s="9"/>
    </row>
    <row r="115" spans="13:20" x14ac:dyDescent="0.2">
      <c r="M115" s="9"/>
      <c r="N115" s="9"/>
      <c r="O115" s="9"/>
      <c r="P115" s="9"/>
      <c r="Q115" s="9"/>
      <c r="R115" s="9"/>
      <c r="S115" s="9"/>
      <c r="T115" s="9"/>
    </row>
    <row r="116" spans="13:20" x14ac:dyDescent="0.2">
      <c r="M116" s="9"/>
      <c r="N116" s="9"/>
      <c r="O116" s="9"/>
      <c r="P116" s="9"/>
      <c r="Q116" s="9"/>
      <c r="R116" s="9"/>
      <c r="S116" s="9"/>
      <c r="T116" s="9"/>
    </row>
    <row r="117" spans="13:20" x14ac:dyDescent="0.2">
      <c r="M117" s="9"/>
      <c r="N117" s="9"/>
      <c r="O117" s="9"/>
      <c r="P117" s="9"/>
      <c r="Q117" s="9"/>
      <c r="R117" s="9"/>
      <c r="S117" s="9"/>
      <c r="T117" s="9"/>
    </row>
    <row r="118" spans="13:20" x14ac:dyDescent="0.2">
      <c r="M118" s="9"/>
      <c r="N118" s="9"/>
      <c r="O118" s="9"/>
      <c r="P118" s="9"/>
      <c r="Q118" s="9"/>
      <c r="R118" s="9"/>
      <c r="S118" s="9"/>
      <c r="T118" s="9"/>
    </row>
    <row r="119" spans="13:20" x14ac:dyDescent="0.2">
      <c r="M119" s="9"/>
      <c r="N119" s="9"/>
      <c r="O119" s="9"/>
      <c r="P119" s="9"/>
      <c r="Q119" s="9"/>
      <c r="R119" s="9"/>
      <c r="S119" s="9"/>
      <c r="T119" s="9"/>
    </row>
    <row r="120" spans="13:20" x14ac:dyDescent="0.2">
      <c r="M120" s="9"/>
      <c r="N120" s="9"/>
      <c r="O120" s="9"/>
      <c r="P120" s="9"/>
      <c r="Q120" s="9"/>
      <c r="R120" s="9"/>
      <c r="S120" s="9"/>
      <c r="T120" s="9"/>
    </row>
    <row r="121" spans="13:20" x14ac:dyDescent="0.2">
      <c r="M121" s="9"/>
      <c r="N121" s="9"/>
      <c r="O121" s="9"/>
      <c r="P121" s="9"/>
      <c r="Q121" s="9"/>
      <c r="R121" s="9"/>
      <c r="S121" s="9"/>
      <c r="T121" s="9"/>
    </row>
    <row r="122" spans="13:20" x14ac:dyDescent="0.2">
      <c r="M122" s="9"/>
      <c r="N122" s="9"/>
      <c r="O122" s="9"/>
      <c r="P122" s="9"/>
      <c r="Q122" s="9"/>
      <c r="R122" s="9"/>
      <c r="S122" s="9"/>
      <c r="T122" s="9"/>
    </row>
    <row r="123" spans="13:20" x14ac:dyDescent="0.2">
      <c r="M123" s="9"/>
      <c r="N123" s="9"/>
      <c r="O123" s="9"/>
      <c r="P123" s="9"/>
      <c r="Q123" s="9"/>
      <c r="R123" s="9"/>
      <c r="S123" s="9"/>
      <c r="T123" s="9"/>
    </row>
    <row r="124" spans="13:20" x14ac:dyDescent="0.2">
      <c r="M124" s="9"/>
      <c r="N124" s="9"/>
      <c r="O124" s="9"/>
      <c r="P124" s="9"/>
      <c r="Q124" s="9"/>
      <c r="R124" s="9"/>
      <c r="S124" s="9"/>
      <c r="T124" s="9"/>
    </row>
    <row r="125" spans="13:20" x14ac:dyDescent="0.2">
      <c r="M125" s="9"/>
      <c r="N125" s="9"/>
      <c r="O125" s="9"/>
      <c r="P125" s="9"/>
      <c r="Q125" s="9"/>
      <c r="R125" s="9"/>
      <c r="S125" s="9"/>
      <c r="T125" s="9"/>
    </row>
    <row r="126" spans="13:20" x14ac:dyDescent="0.2">
      <c r="M126" s="9"/>
      <c r="N126" s="9"/>
      <c r="O126" s="9"/>
      <c r="P126" s="9"/>
      <c r="Q126" s="9"/>
      <c r="R126" s="9"/>
      <c r="S126" s="9"/>
      <c r="T126" s="9"/>
    </row>
    <row r="127" spans="13:20" x14ac:dyDescent="0.2">
      <c r="M127" s="9"/>
      <c r="N127" s="9"/>
      <c r="O127" s="9"/>
      <c r="P127" s="9"/>
      <c r="Q127" s="9"/>
      <c r="R127" s="9"/>
      <c r="S127" s="9"/>
      <c r="T127" s="9"/>
    </row>
    <row r="128" spans="13:20" x14ac:dyDescent="0.2">
      <c r="M128" s="9"/>
      <c r="N128" s="9"/>
      <c r="O128" s="9"/>
      <c r="P128" s="9"/>
      <c r="Q128" s="9"/>
      <c r="R128" s="9"/>
      <c r="S128" s="9"/>
      <c r="T128" s="9"/>
    </row>
    <row r="129" spans="13:20" x14ac:dyDescent="0.2">
      <c r="M129" s="9"/>
      <c r="N129" s="9"/>
      <c r="O129" s="9"/>
      <c r="P129" s="9"/>
      <c r="Q129" s="9"/>
      <c r="R129" s="9"/>
      <c r="S129" s="9"/>
      <c r="T129" s="9"/>
    </row>
    <row r="130" spans="13:20" x14ac:dyDescent="0.2">
      <c r="M130" s="9"/>
      <c r="N130" s="9"/>
      <c r="O130" s="9"/>
      <c r="P130" s="9"/>
      <c r="Q130" s="9"/>
      <c r="R130" s="9"/>
      <c r="S130" s="9"/>
      <c r="T130" s="9"/>
    </row>
    <row r="131" spans="13:20" x14ac:dyDescent="0.2">
      <c r="M131" s="9"/>
      <c r="N131" s="9"/>
      <c r="O131" s="9"/>
      <c r="P131" s="9"/>
      <c r="Q131" s="9"/>
      <c r="R131" s="9"/>
      <c r="S131" s="9"/>
      <c r="T131" s="9"/>
    </row>
    <row r="132" spans="13:20" x14ac:dyDescent="0.2">
      <c r="M132" s="9"/>
      <c r="N132" s="9"/>
      <c r="O132" s="9"/>
      <c r="P132" s="9"/>
      <c r="Q132" s="9"/>
      <c r="R132" s="9"/>
      <c r="S132" s="9"/>
      <c r="T132" s="9"/>
    </row>
    <row r="133" spans="13:20" x14ac:dyDescent="0.2">
      <c r="M133" s="9"/>
      <c r="N133" s="9"/>
      <c r="O133" s="9"/>
      <c r="P133" s="9"/>
      <c r="Q133" s="9"/>
      <c r="R133" s="9"/>
      <c r="S133" s="9"/>
      <c r="T133" s="9"/>
    </row>
    <row r="134" spans="13:20" x14ac:dyDescent="0.2">
      <c r="M134" s="9"/>
      <c r="N134" s="9"/>
      <c r="O134" s="9"/>
      <c r="P134" s="9"/>
      <c r="Q134" s="9"/>
      <c r="R134" s="9"/>
      <c r="S134" s="9"/>
      <c r="T134" s="9"/>
    </row>
    <row r="135" spans="13:20" x14ac:dyDescent="0.2">
      <c r="M135" s="9"/>
      <c r="N135" s="9"/>
      <c r="O135" s="9"/>
      <c r="P135" s="9"/>
      <c r="Q135" s="9"/>
      <c r="R135" s="9"/>
      <c r="S135" s="9"/>
      <c r="T135" s="9"/>
    </row>
    <row r="136" spans="13:20" x14ac:dyDescent="0.2">
      <c r="M136" s="9"/>
      <c r="N136" s="9"/>
      <c r="O136" s="9"/>
      <c r="P136" s="9"/>
      <c r="Q136" s="9"/>
      <c r="R136" s="9"/>
      <c r="S136" s="9"/>
      <c r="T136" s="9"/>
    </row>
    <row r="137" spans="13:20" x14ac:dyDescent="0.2">
      <c r="M137" s="9"/>
      <c r="N137" s="9"/>
      <c r="O137" s="9"/>
      <c r="P137" s="9"/>
      <c r="Q137" s="9"/>
      <c r="R137" s="9"/>
      <c r="S137" s="9"/>
      <c r="T137" s="9"/>
    </row>
    <row r="138" spans="13:20" x14ac:dyDescent="0.2">
      <c r="M138" s="9"/>
      <c r="N138" s="9"/>
      <c r="O138" s="9"/>
      <c r="P138" s="9"/>
      <c r="Q138" s="9"/>
      <c r="R138" s="9"/>
      <c r="S138" s="9"/>
      <c r="T138" s="9"/>
    </row>
    <row r="139" spans="13:20" x14ac:dyDescent="0.2">
      <c r="M139" s="9"/>
      <c r="N139" s="9"/>
      <c r="O139" s="9"/>
      <c r="P139" s="9"/>
      <c r="Q139" s="9"/>
      <c r="R139" s="9"/>
      <c r="S139" s="9"/>
      <c r="T139" s="9"/>
    </row>
    <row r="140" spans="13:20" x14ac:dyDescent="0.2">
      <c r="M140" s="9"/>
      <c r="N140" s="9"/>
      <c r="O140" s="9"/>
      <c r="P140" s="9"/>
      <c r="Q140" s="9"/>
      <c r="R140" s="9"/>
      <c r="S140" s="9"/>
      <c r="T140" s="9"/>
    </row>
    <row r="141" spans="13:20" x14ac:dyDescent="0.2">
      <c r="M141" s="9"/>
      <c r="N141" s="9"/>
      <c r="O141" s="9"/>
      <c r="P141" s="9"/>
      <c r="Q141" s="9"/>
      <c r="R141" s="9"/>
      <c r="S141" s="9"/>
      <c r="T141" s="9"/>
    </row>
    <row r="142" spans="13:20" x14ac:dyDescent="0.2">
      <c r="M142" s="9"/>
      <c r="N142" s="9"/>
      <c r="O142" s="9"/>
      <c r="P142" s="9"/>
      <c r="Q142" s="9"/>
      <c r="R142" s="9"/>
      <c r="S142" s="9"/>
      <c r="T142" s="9"/>
    </row>
    <row r="143" spans="13:20" x14ac:dyDescent="0.2">
      <c r="M143" s="9"/>
      <c r="N143" s="9"/>
      <c r="O143" s="9"/>
      <c r="P143" s="9"/>
      <c r="Q143" s="9"/>
      <c r="R143" s="9"/>
      <c r="S143" s="9"/>
      <c r="T143" s="9"/>
    </row>
    <row r="144" spans="13:20" x14ac:dyDescent="0.2">
      <c r="M144" s="9"/>
      <c r="N144" s="9"/>
      <c r="O144" s="9"/>
      <c r="P144" s="9"/>
      <c r="Q144" s="9"/>
      <c r="R144" s="9"/>
      <c r="S144" s="9"/>
      <c r="T144" s="9"/>
    </row>
    <row r="145" spans="13:20" x14ac:dyDescent="0.2">
      <c r="M145" s="9"/>
      <c r="N145" s="9"/>
      <c r="O145" s="9"/>
      <c r="P145" s="9"/>
      <c r="Q145" s="9"/>
      <c r="R145" s="9"/>
      <c r="S145" s="9"/>
      <c r="T145" s="9"/>
    </row>
    <row r="146" spans="13:20" x14ac:dyDescent="0.2">
      <c r="M146" s="9"/>
      <c r="N146" s="9"/>
      <c r="O146" s="9"/>
      <c r="P146" s="9"/>
      <c r="Q146" s="9"/>
      <c r="R146" s="9"/>
      <c r="S146" s="9"/>
      <c r="T146" s="9"/>
    </row>
    <row r="147" spans="13:20" x14ac:dyDescent="0.2">
      <c r="M147" s="9"/>
      <c r="N147" s="9"/>
      <c r="O147" s="9"/>
      <c r="P147" s="9"/>
      <c r="Q147" s="9"/>
      <c r="R147" s="9"/>
      <c r="S147" s="9"/>
      <c r="T147" s="9"/>
    </row>
    <row r="148" spans="13:20" x14ac:dyDescent="0.2">
      <c r="M148" s="9"/>
      <c r="N148" s="9"/>
      <c r="O148" s="9"/>
      <c r="P148" s="9"/>
      <c r="Q148" s="9"/>
      <c r="R148" s="9"/>
      <c r="S148" s="9"/>
      <c r="T148" s="9"/>
    </row>
    <row r="149" spans="13:20" x14ac:dyDescent="0.2">
      <c r="M149" s="9"/>
      <c r="N149" s="9"/>
      <c r="O149" s="9"/>
      <c r="P149" s="9"/>
      <c r="Q149" s="9"/>
      <c r="R149" s="9"/>
      <c r="S149" s="9"/>
      <c r="T149" s="9"/>
    </row>
    <row r="150" spans="13:20" x14ac:dyDescent="0.2">
      <c r="M150" s="9"/>
      <c r="N150" s="9"/>
      <c r="O150" s="9"/>
      <c r="P150" s="9"/>
      <c r="Q150" s="9"/>
      <c r="R150" s="9"/>
      <c r="S150" s="9"/>
      <c r="T150" s="9"/>
    </row>
    <row r="151" spans="13:20" x14ac:dyDescent="0.2">
      <c r="M151" s="9"/>
      <c r="N151" s="9"/>
      <c r="O151" s="9"/>
      <c r="P151" s="9"/>
      <c r="Q151" s="9"/>
      <c r="R151" s="9"/>
      <c r="S151" s="9"/>
      <c r="T151" s="9"/>
    </row>
    <row r="152" spans="13:20" x14ac:dyDescent="0.2">
      <c r="M152" s="9"/>
      <c r="N152" s="9"/>
      <c r="O152" s="9"/>
      <c r="P152" s="9"/>
      <c r="Q152" s="9"/>
      <c r="R152" s="9"/>
      <c r="S152" s="9"/>
      <c r="T152" s="9"/>
    </row>
    <row r="153" spans="13:20" x14ac:dyDescent="0.2">
      <c r="M153" s="9"/>
      <c r="N153" s="9"/>
      <c r="O153" s="9"/>
      <c r="P153" s="9"/>
      <c r="Q153" s="9"/>
      <c r="R153" s="9"/>
      <c r="S153" s="9"/>
      <c r="T153" s="9"/>
    </row>
    <row r="154" spans="13:20" x14ac:dyDescent="0.2">
      <c r="M154" s="9"/>
      <c r="N154" s="9"/>
      <c r="O154" s="9"/>
      <c r="P154" s="9"/>
      <c r="Q154" s="9"/>
      <c r="R154" s="9"/>
      <c r="S154" s="9"/>
      <c r="T154" s="9"/>
    </row>
    <row r="155" spans="13:20" x14ac:dyDescent="0.2">
      <c r="M155" s="9"/>
      <c r="N155" s="9"/>
      <c r="O155" s="9"/>
      <c r="P155" s="9"/>
      <c r="Q155" s="9"/>
      <c r="R155" s="9"/>
      <c r="S155" s="9"/>
      <c r="T155" s="9"/>
    </row>
    <row r="156" spans="13:20" x14ac:dyDescent="0.2">
      <c r="M156" s="9"/>
      <c r="N156" s="9"/>
      <c r="O156" s="9"/>
      <c r="P156" s="9"/>
      <c r="Q156" s="9"/>
      <c r="R156" s="9"/>
      <c r="S156" s="9"/>
      <c r="T156" s="9"/>
    </row>
    <row r="157" spans="13:20" x14ac:dyDescent="0.2">
      <c r="M157" s="9"/>
      <c r="N157" s="9"/>
      <c r="O157" s="9"/>
      <c r="P157" s="9"/>
      <c r="Q157" s="9"/>
      <c r="R157" s="9"/>
      <c r="S157" s="9"/>
      <c r="T157" s="9"/>
    </row>
    <row r="158" spans="13:20" x14ac:dyDescent="0.2">
      <c r="M158" s="9"/>
      <c r="N158" s="9"/>
      <c r="O158" s="9"/>
      <c r="P158" s="9"/>
      <c r="Q158" s="9"/>
      <c r="R158" s="9"/>
      <c r="S158" s="9"/>
      <c r="T158" s="9"/>
    </row>
    <row r="159" spans="13:20" x14ac:dyDescent="0.2">
      <c r="M159" s="9"/>
      <c r="N159" s="9"/>
      <c r="O159" s="9"/>
      <c r="P159" s="9"/>
      <c r="Q159" s="9"/>
      <c r="R159" s="9"/>
      <c r="S159" s="9"/>
      <c r="T159" s="9"/>
    </row>
    <row r="160" spans="13:20" x14ac:dyDescent="0.2">
      <c r="M160" s="9"/>
      <c r="N160" s="9"/>
      <c r="O160" s="9"/>
      <c r="P160" s="9"/>
      <c r="Q160" s="9"/>
      <c r="R160" s="9"/>
      <c r="S160" s="9"/>
      <c r="T160" s="9"/>
    </row>
    <row r="161" spans="13:20" x14ac:dyDescent="0.2">
      <c r="M161" s="9"/>
      <c r="N161" s="9"/>
      <c r="O161" s="9"/>
      <c r="P161" s="9"/>
      <c r="Q161" s="9"/>
      <c r="R161" s="9"/>
      <c r="S161" s="9"/>
      <c r="T161" s="9"/>
    </row>
    <row r="162" spans="13:20" x14ac:dyDescent="0.2">
      <c r="M162" s="9"/>
      <c r="N162" s="9"/>
      <c r="O162" s="9"/>
      <c r="P162" s="9"/>
      <c r="Q162" s="9"/>
      <c r="R162" s="9"/>
      <c r="S162" s="9"/>
      <c r="T162" s="9"/>
    </row>
    <row r="163" spans="13:20" x14ac:dyDescent="0.2">
      <c r="M163" s="9"/>
      <c r="N163" s="9"/>
      <c r="O163" s="9"/>
      <c r="P163" s="9"/>
      <c r="Q163" s="9"/>
      <c r="R163" s="9"/>
      <c r="S163" s="9"/>
      <c r="T163" s="9"/>
    </row>
    <row r="164" spans="13:20" x14ac:dyDescent="0.2">
      <c r="M164" s="9"/>
      <c r="N164" s="9"/>
      <c r="O164" s="9"/>
      <c r="P164" s="9"/>
      <c r="Q164" s="9"/>
      <c r="R164" s="9"/>
      <c r="S164" s="9"/>
      <c r="T164" s="9"/>
    </row>
    <row r="165" spans="13:20" x14ac:dyDescent="0.2">
      <c r="M165" s="9"/>
      <c r="N165" s="9"/>
      <c r="O165" s="9"/>
      <c r="P165" s="9"/>
      <c r="Q165" s="9"/>
      <c r="R165" s="9"/>
      <c r="S165" s="9"/>
      <c r="T165" s="9"/>
    </row>
    <row r="166" spans="13:20" x14ac:dyDescent="0.2">
      <c r="M166" s="9"/>
      <c r="N166" s="9"/>
      <c r="O166" s="9"/>
      <c r="P166" s="9"/>
      <c r="Q166" s="9"/>
      <c r="R166" s="9"/>
      <c r="S166" s="9"/>
      <c r="T166" s="9"/>
    </row>
    <row r="167" spans="13:20" x14ac:dyDescent="0.2">
      <c r="M167" s="9"/>
      <c r="N167" s="9"/>
      <c r="O167" s="9"/>
      <c r="P167" s="9"/>
      <c r="Q167" s="9"/>
      <c r="R167" s="9"/>
      <c r="S167" s="9"/>
      <c r="T167" s="9"/>
    </row>
    <row r="168" spans="13:20" x14ac:dyDescent="0.2">
      <c r="M168" s="9"/>
      <c r="N168" s="9"/>
      <c r="O168" s="9"/>
      <c r="P168" s="9"/>
      <c r="Q168" s="9"/>
      <c r="R168" s="9"/>
      <c r="S168" s="9"/>
      <c r="T168" s="9"/>
    </row>
    <row r="169" spans="13:20" x14ac:dyDescent="0.2">
      <c r="M169" s="9"/>
      <c r="N169" s="9"/>
      <c r="O169" s="9"/>
      <c r="P169" s="9"/>
      <c r="Q169" s="9"/>
      <c r="R169" s="9"/>
      <c r="S169" s="9"/>
      <c r="T169" s="9"/>
    </row>
    <row r="170" spans="13:20" x14ac:dyDescent="0.2">
      <c r="M170" s="9"/>
      <c r="N170" s="9"/>
      <c r="O170" s="9"/>
      <c r="P170" s="9"/>
      <c r="Q170" s="9"/>
      <c r="R170" s="9"/>
      <c r="S170" s="9"/>
      <c r="T170" s="9"/>
    </row>
    <row r="171" spans="13:20" x14ac:dyDescent="0.2">
      <c r="M171" s="9"/>
      <c r="N171" s="9"/>
      <c r="O171" s="9"/>
      <c r="P171" s="9"/>
      <c r="Q171" s="9"/>
      <c r="R171" s="9"/>
      <c r="S171" s="9"/>
      <c r="T171" s="9"/>
    </row>
    <row r="172" spans="13:20" x14ac:dyDescent="0.2">
      <c r="M172" s="9"/>
      <c r="N172" s="9"/>
      <c r="O172" s="9"/>
      <c r="P172" s="9"/>
      <c r="Q172" s="9"/>
      <c r="R172" s="9"/>
      <c r="S172" s="9"/>
      <c r="T172" s="9"/>
    </row>
    <row r="173" spans="13:20" x14ac:dyDescent="0.2">
      <c r="M173" s="9"/>
      <c r="N173" s="9"/>
      <c r="O173" s="9"/>
      <c r="P173" s="9"/>
      <c r="Q173" s="9"/>
      <c r="R173" s="9"/>
      <c r="S173" s="9"/>
      <c r="T173" s="9"/>
    </row>
    <row r="174" spans="13:20" x14ac:dyDescent="0.2">
      <c r="M174" s="9"/>
      <c r="N174" s="9"/>
      <c r="O174" s="9"/>
      <c r="P174" s="9"/>
      <c r="Q174" s="9"/>
      <c r="R174" s="9"/>
      <c r="S174" s="9"/>
      <c r="T174" s="9"/>
    </row>
    <row r="175" spans="13:20" x14ac:dyDescent="0.2">
      <c r="M175" s="9"/>
      <c r="N175" s="9"/>
      <c r="O175" s="9"/>
      <c r="P175" s="9"/>
      <c r="Q175" s="9"/>
      <c r="R175" s="9"/>
      <c r="S175" s="9"/>
      <c r="T175" s="9"/>
    </row>
    <row r="176" spans="13:20" x14ac:dyDescent="0.2">
      <c r="M176" s="9"/>
      <c r="N176" s="9"/>
      <c r="O176" s="9"/>
      <c r="P176" s="9"/>
      <c r="Q176" s="9"/>
      <c r="R176" s="9"/>
      <c r="S176" s="9"/>
      <c r="T176" s="9"/>
    </row>
    <row r="177" spans="13:20" x14ac:dyDescent="0.2">
      <c r="M177" s="9"/>
      <c r="N177" s="9"/>
      <c r="O177" s="9"/>
      <c r="P177" s="9"/>
      <c r="Q177" s="9"/>
      <c r="R177" s="9"/>
      <c r="S177" s="9"/>
      <c r="T177" s="9"/>
    </row>
    <row r="178" spans="13:20" x14ac:dyDescent="0.2">
      <c r="M178" s="9"/>
      <c r="N178" s="9"/>
      <c r="O178" s="9"/>
      <c r="P178" s="9"/>
      <c r="Q178" s="9"/>
      <c r="R178" s="9"/>
      <c r="S178" s="9"/>
      <c r="T178" s="9"/>
    </row>
    <row r="179" spans="13:20" x14ac:dyDescent="0.2">
      <c r="M179" s="9"/>
      <c r="N179" s="9"/>
      <c r="O179" s="9"/>
      <c r="P179" s="9"/>
      <c r="Q179" s="9"/>
      <c r="R179" s="9"/>
      <c r="S179" s="9"/>
      <c r="T179" s="9"/>
    </row>
    <row r="180" spans="13:20" x14ac:dyDescent="0.2">
      <c r="M180" s="9"/>
      <c r="N180" s="9"/>
      <c r="O180" s="9"/>
      <c r="P180" s="9"/>
      <c r="Q180" s="9"/>
      <c r="R180" s="9"/>
      <c r="S180" s="9"/>
      <c r="T180" s="9"/>
    </row>
    <row r="181" spans="13:20" x14ac:dyDescent="0.2">
      <c r="M181" s="9"/>
      <c r="N181" s="9"/>
      <c r="O181" s="9"/>
      <c r="P181" s="9"/>
      <c r="Q181" s="9"/>
      <c r="R181" s="9"/>
      <c r="S181" s="9"/>
      <c r="T181" s="9"/>
    </row>
    <row r="182" spans="13:20" x14ac:dyDescent="0.2">
      <c r="M182" s="9"/>
      <c r="N182" s="9"/>
      <c r="O182" s="9"/>
      <c r="P182" s="9"/>
      <c r="Q182" s="9"/>
      <c r="R182" s="9"/>
      <c r="S182" s="9"/>
      <c r="T182" s="9"/>
    </row>
    <row r="183" spans="13:20" x14ac:dyDescent="0.2">
      <c r="M183" s="9"/>
      <c r="N183" s="9"/>
      <c r="O183" s="9"/>
      <c r="P183" s="9"/>
      <c r="Q183" s="9"/>
      <c r="R183" s="9"/>
      <c r="S183" s="9"/>
      <c r="T183" s="9"/>
    </row>
    <row r="184" spans="13:20" x14ac:dyDescent="0.2">
      <c r="M184" s="9"/>
      <c r="N184" s="9"/>
      <c r="O184" s="9"/>
      <c r="P184" s="9"/>
      <c r="Q184" s="9"/>
      <c r="R184" s="9"/>
      <c r="S184" s="9"/>
      <c r="T184" s="9"/>
    </row>
    <row r="185" spans="13:20" x14ac:dyDescent="0.2">
      <c r="M185" s="9"/>
      <c r="N185" s="9"/>
      <c r="O185" s="9"/>
      <c r="P185" s="9"/>
      <c r="Q185" s="9"/>
      <c r="R185" s="9"/>
      <c r="S185" s="9"/>
      <c r="T185" s="9"/>
    </row>
    <row r="186" spans="13:20" x14ac:dyDescent="0.2">
      <c r="M186" s="9"/>
      <c r="N186" s="9"/>
      <c r="O186" s="9"/>
      <c r="P186" s="9"/>
      <c r="Q186" s="9"/>
      <c r="R186" s="9"/>
      <c r="S186" s="9"/>
      <c r="T186" s="9"/>
    </row>
    <row r="187" spans="13:20" x14ac:dyDescent="0.2">
      <c r="M187" s="9"/>
      <c r="N187" s="9"/>
      <c r="O187" s="9"/>
      <c r="P187" s="9"/>
      <c r="Q187" s="9"/>
      <c r="R187" s="9"/>
      <c r="S187" s="9"/>
      <c r="T187" s="9"/>
    </row>
    <row r="188" spans="13:20" x14ac:dyDescent="0.2">
      <c r="M188" s="9"/>
      <c r="N188" s="9"/>
      <c r="O188" s="9"/>
      <c r="P188" s="9"/>
      <c r="Q188" s="9"/>
      <c r="R188" s="9"/>
      <c r="S188" s="9"/>
      <c r="T188" s="9"/>
    </row>
    <row r="189" spans="13:20" x14ac:dyDescent="0.2">
      <c r="M189" s="9"/>
      <c r="N189" s="9"/>
      <c r="O189" s="9"/>
      <c r="P189" s="9"/>
      <c r="Q189" s="9"/>
      <c r="R189" s="9"/>
      <c r="S189" s="9"/>
      <c r="T189" s="9"/>
    </row>
    <row r="190" spans="13:20" x14ac:dyDescent="0.2">
      <c r="M190" s="9"/>
      <c r="N190" s="9"/>
      <c r="O190" s="9"/>
      <c r="P190" s="9"/>
      <c r="Q190" s="9"/>
      <c r="R190" s="9"/>
      <c r="S190" s="9"/>
      <c r="T190" s="9"/>
    </row>
    <row r="191" spans="13:20" x14ac:dyDescent="0.2">
      <c r="M191" s="9"/>
      <c r="N191" s="9"/>
      <c r="O191" s="9"/>
      <c r="P191" s="9"/>
      <c r="Q191" s="9"/>
      <c r="R191" s="9"/>
      <c r="S191" s="9"/>
      <c r="T191" s="9"/>
    </row>
    <row r="192" spans="13:20" x14ac:dyDescent="0.2">
      <c r="M192" s="9"/>
      <c r="N192" s="9"/>
      <c r="O192" s="9"/>
      <c r="P192" s="9"/>
      <c r="Q192" s="9"/>
      <c r="R192" s="9"/>
      <c r="S192" s="9"/>
      <c r="T192" s="9"/>
    </row>
    <row r="193" spans="13:20" x14ac:dyDescent="0.2">
      <c r="M193" s="9"/>
      <c r="N193" s="9"/>
      <c r="O193" s="9"/>
      <c r="P193" s="9"/>
      <c r="Q193" s="9"/>
      <c r="R193" s="9"/>
      <c r="S193" s="9"/>
      <c r="T193" s="9"/>
    </row>
    <row r="194" spans="13:20" x14ac:dyDescent="0.2">
      <c r="M194" s="9"/>
      <c r="N194" s="9"/>
      <c r="O194" s="9"/>
      <c r="P194" s="9"/>
      <c r="Q194" s="9"/>
      <c r="R194" s="9"/>
      <c r="S194" s="9"/>
      <c r="T194" s="9"/>
    </row>
    <row r="195" spans="13:20" x14ac:dyDescent="0.2">
      <c r="M195" s="9"/>
      <c r="N195" s="9"/>
      <c r="O195" s="9"/>
      <c r="P195" s="9"/>
      <c r="Q195" s="9"/>
      <c r="R195" s="9"/>
      <c r="S195" s="9"/>
      <c r="T195" s="9"/>
    </row>
    <row r="196" spans="13:20" x14ac:dyDescent="0.2">
      <c r="M196" s="9"/>
      <c r="N196" s="9"/>
      <c r="O196" s="9"/>
      <c r="P196" s="9"/>
      <c r="Q196" s="9"/>
      <c r="R196" s="9"/>
      <c r="S196" s="9"/>
      <c r="T196" s="9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Microsoft Office User</cp:lastModifiedBy>
  <dcterms:created xsi:type="dcterms:W3CDTF">2013-11-25T11:35:35Z</dcterms:created>
  <dcterms:modified xsi:type="dcterms:W3CDTF">2020-08-30T15:17:54Z</dcterms:modified>
</cp:coreProperties>
</file>