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iamph\OneDrive\Dokumente\"/>
    </mc:Choice>
  </mc:AlternateContent>
  <xr:revisionPtr revIDLastSave="0" documentId="13_ncr:1_{0A4A6E35-8B93-4F28-9C17-13E96A7B8F62}" xr6:coauthVersionLast="47" xr6:coauthVersionMax="47" xr10:uidLastSave="{00000000-0000-0000-0000-000000000000}"/>
  <bookViews>
    <workbookView xWindow="-120" yWindow="-120" windowWidth="29040" windowHeight="15840" xr2:uid="{915F638B-CC46-4DA7-8F13-7EC5429F3D46}"/>
  </bookViews>
  <sheets>
    <sheet name="Tabelle1" sheetId="1" r:id="rId1"/>
    <sheet name="Daten" sheetId="3"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1" l="1"/>
  <c r="S87" i="1" s="1"/>
  <c r="AB85" i="1"/>
  <c r="AB87" i="1" s="1"/>
  <c r="AA85" i="1"/>
  <c r="AA87" i="1" s="1"/>
  <c r="Z85" i="1"/>
  <c r="Z87" i="1" s="1"/>
  <c r="Y85" i="1"/>
  <c r="Y87" i="1" s="1"/>
  <c r="X85" i="1"/>
  <c r="X87" i="1" s="1"/>
  <c r="W85" i="1"/>
  <c r="W87" i="1" s="1"/>
  <c r="V85" i="1"/>
  <c r="V87" i="1" s="1"/>
  <c r="U85" i="1"/>
  <c r="U87" i="1" s="1"/>
  <c r="L85" i="1"/>
  <c r="L87" i="1" s="1"/>
  <c r="R85" i="1"/>
  <c r="R87" i="1" s="1"/>
  <c r="Q85" i="1"/>
  <c r="Q87" i="1" s="1"/>
  <c r="P85" i="1"/>
  <c r="P87" i="1" s="1"/>
  <c r="O85" i="1"/>
  <c r="O87" i="1" s="1"/>
  <c r="N85" i="1"/>
  <c r="N87" i="1" s="1"/>
  <c r="M85" i="1"/>
  <c r="M87" i="1" s="1"/>
  <c r="C85" i="1"/>
  <c r="C87" i="1" s="1"/>
  <c r="D85" i="1"/>
  <c r="D87" i="1" s="1"/>
  <c r="J85" i="1"/>
  <c r="J87" i="1" s="1"/>
  <c r="I85" i="1"/>
  <c r="I87" i="1" s="1"/>
  <c r="H85" i="1"/>
  <c r="H87" i="1" s="1"/>
  <c r="G85" i="1"/>
  <c r="G87" i="1" s="1"/>
  <c r="F85" i="1"/>
  <c r="F87" i="1" s="1"/>
  <c r="E85" i="1"/>
  <c r="E87" i="1" s="1"/>
  <c r="B22" i="1"/>
  <c r="O33" i="1"/>
  <c r="B24" i="1"/>
  <c r="B25" i="1" s="1"/>
  <c r="K36" i="1"/>
  <c r="E36" i="1"/>
  <c r="K33" i="1"/>
  <c r="B23" i="1"/>
  <c r="E33" i="1"/>
  <c r="B21" i="1"/>
  <c r="B29" i="1"/>
  <c r="B20" i="1"/>
  <c r="U90" i="1" l="1"/>
  <c r="U93" i="1" s="1" a="1"/>
  <c r="U93" i="1" s="1"/>
  <c r="U94" i="1" s="1"/>
  <c r="L90" i="1"/>
  <c r="C90" i="1"/>
  <c r="U92" i="1" l="1" a="1"/>
  <c r="U92" i="1" s="1"/>
  <c r="C92" i="1" a="1"/>
  <c r="C92" i="1" s="1"/>
  <c r="C93" i="1" a="1"/>
  <c r="C93" i="1" s="1"/>
  <c r="C94" i="1" s="1"/>
  <c r="L93" i="1" a="1"/>
  <c r="L93" i="1" s="1"/>
  <c r="L94" i="1" s="1"/>
  <c r="L92" i="1" a="1"/>
  <c r="L9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<sst xmlns="http://schemas.openxmlformats.org/spreadsheetml/2006/main" count="118" uniqueCount="63">
  <si>
    <t>Matrikelnummer 80666</t>
  </si>
  <si>
    <t>Philipp Meißner</t>
  </si>
  <si>
    <t>gegeben:</t>
  </si>
  <si>
    <t>Einheit</t>
  </si>
  <si>
    <t>[LE]</t>
  </si>
  <si>
    <t>a</t>
  </si>
  <si>
    <t>b</t>
  </si>
  <si>
    <t>c</t>
  </si>
  <si>
    <t>gesucht:</t>
  </si>
  <si>
    <r>
      <t>s</t>
    </r>
    <r>
      <rPr>
        <vertAlign val="subscript"/>
        <sz val="11"/>
        <color theme="1"/>
        <rFont val="Calibri"/>
        <family val="2"/>
        <scheme val="minor"/>
      </rPr>
      <t>c</t>
    </r>
  </si>
  <si>
    <r>
      <t>A</t>
    </r>
    <r>
      <rPr>
        <vertAlign val="subscript"/>
        <sz val="11"/>
        <color theme="1"/>
        <rFont val="Calibri"/>
        <family val="2"/>
        <scheme val="minor"/>
      </rPr>
      <t>dreieck</t>
    </r>
  </si>
  <si>
    <t>Formel</t>
  </si>
  <si>
    <r>
      <t>A</t>
    </r>
    <r>
      <rPr>
        <vertAlign val="subscript"/>
        <sz val="11"/>
        <color theme="1"/>
        <rFont val="Calibri"/>
        <family val="2"/>
        <scheme val="minor"/>
      </rPr>
      <t>Innenk</t>
    </r>
    <r>
      <rPr>
        <b/>
        <vertAlign val="subscript"/>
        <sz val="11"/>
        <color theme="1"/>
        <rFont val="Calibri"/>
        <family val="2"/>
        <scheme val="minor"/>
      </rPr>
      <t>reis</t>
    </r>
  </si>
  <si>
    <t>Lösung:</t>
  </si>
  <si>
    <t>[FE]</t>
  </si>
  <si>
    <t>[°]</t>
  </si>
  <si>
    <t>gegebene Werte Kennzeichnung:</t>
  </si>
  <si>
    <t>gesuchte Werte Kennzeichnung:</t>
  </si>
  <si>
    <t>Zwischenwerte Kennzeichnung:</t>
  </si>
  <si>
    <t>γ</t>
  </si>
  <si>
    <t>α</t>
  </si>
  <si>
    <t>β</t>
  </si>
  <si>
    <t>Kosinussatz</t>
  </si>
  <si>
    <r>
      <t xml:space="preserve">nach cos </t>
    </r>
    <r>
      <rPr>
        <sz val="11"/>
        <color theme="1"/>
        <rFont val="Calibri"/>
        <family val="2"/>
      </rPr>
      <t>α</t>
    </r>
  </si>
  <si>
    <r>
      <t xml:space="preserve">nach cos </t>
    </r>
    <r>
      <rPr>
        <sz val="11"/>
        <color theme="1"/>
        <rFont val="Calibri"/>
        <family val="2"/>
      </rPr>
      <t>β</t>
    </r>
  </si>
  <si>
    <t>s=(a+b+c)/2</t>
  </si>
  <si>
    <t xml:space="preserve">Inkreisradius   </t>
  </si>
  <si>
    <t>ρ</t>
  </si>
  <si>
    <t>Excel Beleg</t>
  </si>
  <si>
    <t>Aufgabe 01:</t>
  </si>
  <si>
    <t>Aufgabe 02:</t>
  </si>
  <si>
    <t>Skizze:</t>
  </si>
  <si>
    <t>Quelle: https://de.wikipedia.org/wiki/Schraube#/media/Datei:18-03-16-Schrauben-M6x20_RRK3179.jpg</t>
  </si>
  <si>
    <t>Schraubenberechnung nach EC3 - Nachweis auf Abscheren</t>
  </si>
  <si>
    <r>
      <t>F</t>
    </r>
    <r>
      <rPr>
        <vertAlign val="subscript"/>
        <sz val="11"/>
        <color theme="1"/>
        <rFont val="Calibri"/>
        <family val="2"/>
        <scheme val="minor"/>
      </rPr>
      <t>v,Ed</t>
    </r>
  </si>
  <si>
    <t>[kN]</t>
  </si>
  <si>
    <t>M12</t>
  </si>
  <si>
    <t>M16</t>
  </si>
  <si>
    <t>M20</t>
  </si>
  <si>
    <t>M22</t>
  </si>
  <si>
    <t>M24</t>
  </si>
  <si>
    <t>M27</t>
  </si>
  <si>
    <t>M30</t>
  </si>
  <si>
    <t>M36</t>
  </si>
  <si>
    <t>SFK</t>
  </si>
  <si>
    <t>im Schaft</t>
  </si>
  <si>
    <t>im Gewinde</t>
  </si>
  <si>
    <t>im Schaft (Passschrauben)</t>
  </si>
  <si>
    <t>[]</t>
  </si>
  <si>
    <t>Schraubengröße</t>
  </si>
  <si>
    <r>
      <t>F</t>
    </r>
    <r>
      <rPr>
        <vertAlign val="subscript"/>
        <sz val="11"/>
        <color theme="1"/>
        <rFont val="Calibri"/>
        <family val="2"/>
        <scheme val="minor"/>
      </rPr>
      <t>v,Rd</t>
    </r>
  </si>
  <si>
    <t>Nachweis</t>
  </si>
  <si>
    <t>Beanspruchbarkeit</t>
  </si>
  <si>
    <t>Index</t>
  </si>
  <si>
    <t>min. Schraubengröße</t>
  </si>
  <si>
    <t>Auslastung</t>
  </si>
  <si>
    <t>[%]</t>
  </si>
  <si>
    <t>Lage der Scherfuge</t>
  </si>
  <si>
    <t>Ausgewählte Schraube: M27 / SFK 8.8</t>
  </si>
  <si>
    <t>Schaftquerschnittsfläche A im Schaft = 5,73 cm²</t>
  </si>
  <si>
    <t>Quelle: Schneider Bautabellen für Ingenieure Aufl. 24 Tafel 8.60b</t>
  </si>
  <si>
    <t>Schaftquerschnittsfläche A im Schaft (Passschraube) = 6,16 cm²</t>
  </si>
  <si>
    <r>
      <t>Spannungsquerschnittsfläche A</t>
    </r>
    <r>
      <rPr>
        <vertAlign val="subscript"/>
        <sz val="11"/>
        <color theme="1"/>
        <rFont val="Calibri"/>
        <family val="2"/>
        <scheme val="minor"/>
      </rPr>
      <t xml:space="preserve">S </t>
    </r>
    <r>
      <rPr>
        <sz val="11"/>
        <color theme="1"/>
        <rFont val="Calibri"/>
        <family val="2"/>
        <scheme val="minor"/>
      </rPr>
      <t>im Gewinde = 4,59 cm²</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</si>
</sst>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sz val="11"/>
      <color theme="1"/>
      <name val="Calibri"/>
      <family val="2"/>
    </font>
    <font>
      <sz val="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rgb="FFFFC000"/>
        <bgColor indexed="64"/>
      </patternFill>
    </fill>
  </fills>
  <borders count="1">
    <border>
      <left/>
      <right/>
      <top/>
      <bottom/>
      <diagonal/>
    </border>
  </borders>
  <cellStyleXfs count="1">
    <xf numFmtId="0" fontId="0" fillId="0" borderId="0"/>
  </cellStyleXfs>
  <cellXfs count="17">
    <xf numFmtId="0" fontId="0" fillId="0" borderId="0" xfId="0"/>
    <xf numFmtId="0" fontId="0" fillId="0" borderId="0" xfId="0" applyBorder="1"/>
    <xf numFmtId="0" fontId="0" fillId="2" borderId="0" xfId="0" applyFill="1"/>
    <xf numFmtId="0" fontId="0" fillId="3" borderId="0" xfId="0" applyFill="1"/>
    <xf numFmtId="0" fontId="0" fillId="4" borderId="0" xfId="0" applyFill="1"/>
    <xf numFmtId="0" fontId="3" fillId="0" borderId="0" xfId="0" applyFont="1"/>
    <xf numFmtId="0" fontId="0" fillId="5" borderId="0" xfId="0" applyFill="1" applyAlignment="1">
      <alignment horizontal="left"/>
    </xf>
    <xf numFmtId="0" fontId="0" fillId="5" borderId="0" xfId="0" applyFill="1"/>
    <xf numFmtId="0" fontId="0" fillId="7" borderId="0" xfId="0" applyFont="1" applyFill="1"/>
    <xf numFmtId="0" fontId="0" fillId="0" borderId="0" xfId="0" applyNumberFormat="1"/>
    <xf numFmtId="0" fontId="0" fillId="0" borderId="0" xfId="0" applyFill="1"/>
    <xf numFmtId="0" fontId="0" fillId="8" borderId="0" xfId="0" applyFill="1"/>
    <xf numFmtId="0" fontId="0" fillId="6" borderId="0" xfId="0" applyFill="1" applyAlignment="1">
      <alignment horizontal="left"/>
    </xf>
    <xf numFmtId="0" fontId="0" fillId="0" borderId="0" xfId="0" applyFill="1" applyAlignment="1">
      <alignment horizontal="center"/>
    </xf>
    <xf numFmtId="0" fontId="0" fillId="8" borderId="0" xfId="0" applyFont="1" applyFill="1" applyAlignment="1">
      <alignment horizontal="center"/>
    </xf>
    <xf numFmtId="0" fontId="0" fillId="8" borderId="0" xfId="0" applyFill="1" applyAlignment="1">
      <alignment horizontal="center"/>
    </xf>
    <xf numFmtId="0" fontId="0" fillId="6" borderId="0" xfId="0" applyNumberFormat="1" applyFill="1" applyAlignment="1">
      <alignment horizontal="left"/>
    </xf>
  </cellXfs>
  <cellStyles count="1">
    <cellStyle name="Standard" xfId="0" builtinId="0"/>
  </cellStyles>
  <dxfs count="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9</xdr:row>
      <xdr:rowOff>180975</xdr:rowOff>
    </xdr:from>
    <xdr:to>
      <xdr:col>19</xdr:col>
      <xdr:colOff>152400</xdr:colOff>
      <xdr:row>27</xdr:row>
      <xdr:rowOff>100174</xdr:rowOff>
    </xdr:to>
    <xdr:pic>
      <xdr:nvPicPr>
        <xdr:cNvPr id="5" name="Grafik 4">
          <a:extLst>
            <a:ext uri="{FF2B5EF4-FFF2-40B4-BE49-F238E27FC236}">
              <a16:creationId xmlns:a16="http://schemas.microsoft.com/office/drawing/2014/main" id="{DABB8459-2A6A-4E0A-96C7-0FB8CA27C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1895475"/>
          <a:ext cx="7772400" cy="3462499"/>
        </a:xfrm>
        <a:prstGeom prst="rect">
          <a:avLst/>
        </a:prstGeom>
      </xdr:spPr>
    </xdr:pic>
    <xdr:clientData/>
  </xdr:twoCellAnchor>
  <xdr:oneCellAnchor>
    <xdr:from>
      <xdr:col>0</xdr:col>
      <xdr:colOff>742951</xdr:colOff>
      <xdr:row>5</xdr:row>
      <xdr:rowOff>0</xdr:rowOff>
    </xdr:from>
    <xdr:ext cx="4591049" cy="1543049"/>
    <xdr:sp macro="" textlink="">
      <xdr:nvSpPr>
        <xdr:cNvPr id="8" name="Textfeld 7">
          <a:extLst>
            <a:ext uri="{FF2B5EF4-FFF2-40B4-BE49-F238E27FC236}">
              <a16:creationId xmlns:a16="http://schemas.microsoft.com/office/drawing/2014/main" id="{07332D01-AB3A-4F97-96C7-8FC8A6BA0F24}"/>
            </a:ext>
          </a:extLst>
        </xdr:cNvPr>
        <xdr:cNvSpPr txBox="1"/>
      </xdr:nvSpPr>
      <xdr:spPr>
        <a:xfrm>
          <a:off x="742951" y="952500"/>
          <a:ext cx="4591049" cy="15430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t>Gegeben sind die Seitenlängen a, b und c eines Dreiecks. Ermitteln Sie in Excel die Länge der Seitenhalbierenden, den Flächeninhalt des Dreiecks sowie den Flächeninhalt des Innenkreises und die Winkel </a:t>
          </a:r>
          <a:r>
            <a:rPr lang="el-GR" sz="1100"/>
            <a:t>α, β,  γ. </a:t>
          </a:r>
          <a:r>
            <a:rPr lang="de-DE" sz="1100"/>
            <a:t>Alle Formeln sollen in Excel geschrieben und Eingabe und Ausgabewerte der Berechnungen kenntlich gemacht werden. Bitte setzen Sie für a die erste Zahl Ihrer Matrikelnummer, für b die zweite und für c die vierte Zahl Ihrer Matrikelnummer ein. Sollte eine der Zahlen eine 0 sein, setzen Sie eine 10 ein und geben die Ergebnisse aus.</a:t>
          </a:r>
        </a:p>
      </xdr:txBody>
    </xdr:sp>
    <xdr:clientData/>
  </xdr:oneCellAnchor>
  <xdr:oneCellAnchor>
    <xdr:from>
      <xdr:col>11</xdr:col>
      <xdr:colOff>76200</xdr:colOff>
      <xdr:row>16</xdr:row>
      <xdr:rowOff>128587</xdr:rowOff>
    </xdr:from>
    <xdr:ext cx="65" cy="172227"/>
    <xdr:sp macro="" textlink="">
      <xdr:nvSpPr>
        <xdr:cNvPr id="13" name="Textfeld 12">
          <a:extLst>
            <a:ext uri="{FF2B5EF4-FFF2-40B4-BE49-F238E27FC236}">
              <a16:creationId xmlns:a16="http://schemas.microsoft.com/office/drawing/2014/main" id="{1E7F9E86-58C5-4395-B554-CE815A2B3166}"/>
            </a:ext>
          </a:extLst>
        </xdr:cNvPr>
        <xdr:cNvSpPr txBox="1"/>
      </xdr:nvSpPr>
      <xdr:spPr>
        <a:xfrm>
          <a:off x="8452443" y="31849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11</xdr:col>
      <xdr:colOff>76200</xdr:colOff>
      <xdr:row>16</xdr:row>
      <xdr:rowOff>128587</xdr:rowOff>
    </xdr:from>
    <xdr:ext cx="65" cy="172227"/>
    <xdr:sp macro="" textlink="">
      <xdr:nvSpPr>
        <xdr:cNvPr id="14" name="Textfeld 13">
          <a:extLst>
            <a:ext uri="{FF2B5EF4-FFF2-40B4-BE49-F238E27FC236}">
              <a16:creationId xmlns:a16="http://schemas.microsoft.com/office/drawing/2014/main" id="{A8F32E7F-77C9-4AFF-AAC2-23ABC60556FD}"/>
            </a:ext>
          </a:extLst>
        </xdr:cNvPr>
        <xdr:cNvSpPr txBox="1"/>
      </xdr:nvSpPr>
      <xdr:spPr>
        <a:xfrm>
          <a:off x="8458200" y="3176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0</xdr:colOff>
      <xdr:row>19</xdr:row>
      <xdr:rowOff>23812</xdr:rowOff>
    </xdr:from>
    <xdr:ext cx="1626984" cy="209673"/>
    <mc:AlternateContent xmlns:mc="http://schemas.openxmlformats.org/markup-compatibility/2006">
      <mc:Choice xmlns:a14="http://schemas.microsoft.com/office/drawing/2010/main" Requires="a14">
        <xdr:sp macro="" textlink="">
          <xdr:nvSpPr>
            <xdr:cNvPr id="16" name="Textfeld 15">
              <a:extLst>
                <a:ext uri="{FF2B5EF4-FFF2-40B4-BE49-F238E27FC236}">
                  <a16:creationId xmlns:a16="http://schemas.microsoft.com/office/drawing/2014/main" id="{03EF8223-C1C4-4B1D-8C91-A70ED3E760AC}"/>
                </a:ext>
              </a:extLst>
            </xdr:cNvPr>
            <xdr:cNvSpPr txBox="1"/>
          </xdr:nvSpPr>
          <xdr:spPr>
            <a:xfrm>
              <a:off x="2286000" y="3643312"/>
              <a:ext cx="1626984" cy="2096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de-DE" sz="1100" b="0" i="1">
                      <a:latin typeface="Cambria Math" panose="02040503050406030204" pitchFamily="18" charset="0"/>
                    </a:rPr>
                    <m:t>𝑠</m:t>
                  </m:r>
                  <m:r>
                    <a:rPr lang="de-DE" sz="1100" b="0" i="1" baseline="-25000">
                      <a:latin typeface="Cambria Math" panose="02040503050406030204" pitchFamily="18" charset="0"/>
                    </a:rPr>
                    <m:t>𝑐</m:t>
                  </m:r>
                  <m:r>
                    <a:rPr lang="de-DE" sz="1100" b="0" i="1">
                      <a:latin typeface="Cambria Math" panose="02040503050406030204" pitchFamily="18" charset="0"/>
                    </a:rPr>
                    <m:t>=</m:t>
                  </m:r>
                  <m:rad>
                    <m:radPr>
                      <m:degHide m:val="on"/>
                      <m:ctrlPr>
                        <a:rPr lang="de-DE" sz="1100" i="1">
                          <a:latin typeface="Cambria Math" panose="02040503050406030204" pitchFamily="18" charset="0"/>
                        </a:rPr>
                      </m:ctrlPr>
                    </m:radPr>
                    <m:deg/>
                    <m:e>
                      <m:r>
                        <a:rPr lang="de-DE" sz="1100" b="0" i="1">
                          <a:latin typeface="Cambria Math" panose="02040503050406030204" pitchFamily="18" charset="0"/>
                        </a:rPr>
                        <m:t>2∗</m:t>
                      </m:r>
                      <m:d>
                        <m:dPr>
                          <m:ctrlPr>
                            <a:rPr lang="de-DE" sz="1100" b="0" i="1">
                              <a:latin typeface="Cambria Math" panose="02040503050406030204" pitchFamily="18" charset="0"/>
                            </a:rPr>
                          </m:ctrlPr>
                        </m:dPr>
                        <m:e>
                          <m:sSup>
                            <m:sSupPr>
                              <m:ctrlPr>
                                <a:rPr lang="de-DE" sz="1100" b="0" i="1">
                                  <a:latin typeface="Cambria Math" panose="02040503050406030204" pitchFamily="18" charset="0"/>
                                </a:rPr>
                              </m:ctrlPr>
                            </m:sSupPr>
                            <m:e>
                              <m:r>
                                <a:rPr lang="de-DE" sz="1100" b="0" i="1">
                                  <a:latin typeface="Cambria Math" panose="02040503050406030204" pitchFamily="18" charset="0"/>
                                </a:rPr>
                                <m:t>𝑎</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𝑏</m:t>
                              </m:r>
                            </m:e>
                            <m:sup>
                              <m:r>
                                <a:rPr lang="de-DE" sz="1100" b="0" i="1">
                                  <a:latin typeface="Cambria Math" panose="02040503050406030204" pitchFamily="18" charset="0"/>
                                </a:rPr>
                                <m:t>2</m:t>
                              </m:r>
                            </m:sup>
                          </m:sSup>
                        </m:e>
                      </m:d>
                      <m:r>
                        <a:rPr lang="de-DE" sz="1100" b="0" i="1">
                          <a:latin typeface="Cambria Math" panose="02040503050406030204" pitchFamily="18" charset="0"/>
                        </a:rPr>
                        <m:t>−</m:t>
                      </m:r>
                      <m:r>
                        <a:rPr lang="de-DE" sz="1100" b="0" i="1">
                          <a:latin typeface="Cambria Math" panose="02040503050406030204" pitchFamily="18" charset="0"/>
                        </a:rPr>
                        <m:t>𝑐</m:t>
                      </m:r>
                      <m:r>
                        <a:rPr lang="de-DE" sz="1100" b="0" i="1">
                          <a:latin typeface="Cambria Math" panose="02040503050406030204" pitchFamily="18" charset="0"/>
                        </a:rPr>
                        <m:t>²</m:t>
                      </m:r>
                    </m:e>
                  </m:rad>
                </m:oMath>
              </a14:m>
              <a:r>
                <a:rPr lang="de-DE" sz="1100"/>
                <a:t>/2</a:t>
              </a:r>
            </a:p>
          </xdr:txBody>
        </xdr:sp>
      </mc:Choice>
      <mc:Fallback>
        <xdr:sp macro="" textlink="">
          <xdr:nvSpPr>
            <xdr:cNvPr id="16" name="Textfeld 15">
              <a:extLst>
                <a:ext uri="{FF2B5EF4-FFF2-40B4-BE49-F238E27FC236}">
                  <a16:creationId xmlns:a16="http://schemas.microsoft.com/office/drawing/2014/main" id="{03EF8223-C1C4-4B1D-8C91-A70ED3E760AC}"/>
                </a:ext>
              </a:extLst>
            </xdr:cNvPr>
            <xdr:cNvSpPr txBox="1"/>
          </xdr:nvSpPr>
          <xdr:spPr>
            <a:xfrm>
              <a:off x="2286000" y="3643312"/>
              <a:ext cx="1626984" cy="2096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𝑠</a:t>
              </a:r>
              <a:r>
                <a:rPr lang="de-DE" sz="1100" b="0" i="0" baseline="-25000">
                  <a:latin typeface="Cambria Math" panose="02040503050406030204" pitchFamily="18" charset="0"/>
                </a:rPr>
                <a:t>𝑐</a:t>
              </a:r>
              <a:r>
                <a:rPr lang="de-DE" sz="1100" b="0" i="0">
                  <a:latin typeface="Cambria Math" panose="02040503050406030204" pitchFamily="18" charset="0"/>
                </a:rPr>
                <a:t>=</a:t>
              </a:r>
              <a:r>
                <a:rPr lang="de-DE" sz="1100" i="0">
                  <a:latin typeface="Cambria Math" panose="02040503050406030204" pitchFamily="18" charset="0"/>
                </a:rPr>
                <a:t>√(</a:t>
              </a:r>
              <a:r>
                <a:rPr lang="de-DE" sz="1100" b="0" i="0">
                  <a:latin typeface="Cambria Math" panose="02040503050406030204" pitchFamily="18" charset="0"/>
                </a:rPr>
                <a:t>2∗(𝑎^2+𝑏^2 )−𝑐²)</a:t>
              </a:r>
              <a:r>
                <a:rPr lang="de-DE" sz="1100"/>
                <a:t>/2</a:t>
              </a:r>
            </a:p>
          </xdr:txBody>
        </xdr:sp>
      </mc:Fallback>
    </mc:AlternateContent>
    <xdr:clientData/>
  </xdr:oneCellAnchor>
  <xdr:oneCellAnchor>
    <xdr:from>
      <xdr:col>2</xdr:col>
      <xdr:colOff>714375</xdr:colOff>
      <xdr:row>20</xdr:row>
      <xdr:rowOff>4762</xdr:rowOff>
    </xdr:from>
    <xdr:ext cx="2505076" cy="242888"/>
    <mc:AlternateContent xmlns:mc="http://schemas.openxmlformats.org/markup-compatibility/2006">
      <mc:Choice xmlns:a14="http://schemas.microsoft.com/office/drawing/2010/main" Requires="a14">
        <xdr:sp macro="" textlink="">
          <xdr:nvSpPr>
            <xdr:cNvPr id="17" name="Textfeld 16">
              <a:extLst>
                <a:ext uri="{FF2B5EF4-FFF2-40B4-BE49-F238E27FC236}">
                  <a16:creationId xmlns:a16="http://schemas.microsoft.com/office/drawing/2014/main" id="{A3D15183-677B-4619-B1A0-14378C77C3EC}"/>
                </a:ext>
              </a:extLst>
            </xdr:cNvPr>
            <xdr:cNvSpPr txBox="1"/>
          </xdr:nvSpPr>
          <xdr:spPr>
            <a:xfrm>
              <a:off x="2238375" y="3852862"/>
              <a:ext cx="2505076" cy="242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𝐴</m:t>
                    </m:r>
                    <m:r>
                      <a:rPr lang="de-DE" sz="1100" b="0" i="1" baseline="-25000">
                        <a:latin typeface="Cambria Math" panose="02040503050406030204" pitchFamily="18" charset="0"/>
                      </a:rPr>
                      <m:t>𝐷𝑟𝑒𝑖𝑒𝑐</m:t>
                    </m:r>
                    <m:r>
                      <m:rPr>
                        <m:sty m:val="p"/>
                      </m:rPr>
                      <a:rPr lang="de-DE" sz="1100" b="0" i="0" baseline="-25000">
                        <a:latin typeface="Cambria Math" panose="02040503050406030204" pitchFamily="18" charset="0"/>
                      </a:rPr>
                      <m:t>k</m:t>
                    </m:r>
                    <m:r>
                      <a:rPr lang="de-DE" sz="1100" b="0" i="0" baseline="0">
                        <a:latin typeface="Cambria Math" panose="02040503050406030204" pitchFamily="18" charset="0"/>
                      </a:rPr>
                      <m:t>=</m:t>
                    </m:r>
                    <m:rad>
                      <m:radPr>
                        <m:degHide m:val="on"/>
                        <m:ctrlPr>
                          <a:rPr lang="de-DE" sz="1100" b="0" i="1" baseline="0">
                            <a:latin typeface="Cambria Math" panose="02040503050406030204" pitchFamily="18" charset="0"/>
                          </a:rPr>
                        </m:ctrlPr>
                      </m:radPr>
                      <m:deg/>
                      <m:e>
                        <m:r>
                          <a:rPr lang="de-DE" sz="1100" b="0" i="1" baseline="0">
                            <a:latin typeface="Cambria Math" panose="02040503050406030204" pitchFamily="18" charset="0"/>
                          </a:rPr>
                          <m:t>𝑠</m:t>
                        </m:r>
                        <m:r>
                          <a:rPr lang="de-DE" sz="1100" b="0" i="1" baseline="0">
                            <a:latin typeface="Cambria Math" panose="02040503050406030204" pitchFamily="18" charset="0"/>
                          </a:rPr>
                          <m:t>∗</m:t>
                        </m:r>
                        <m:d>
                          <m:dPr>
                            <m:ctrlPr>
                              <a:rPr lang="de-DE" sz="1100" b="0" i="1" baseline="0">
                                <a:latin typeface="Cambria Math" panose="02040503050406030204" pitchFamily="18" charset="0"/>
                              </a:rPr>
                            </m:ctrlPr>
                          </m:dPr>
                          <m:e>
                            <m:r>
                              <a:rPr lang="de-DE" sz="1100" b="0" i="1" baseline="0">
                                <a:latin typeface="Cambria Math" panose="02040503050406030204" pitchFamily="18" charset="0"/>
                              </a:rPr>
                              <m:t>𝑠</m:t>
                            </m:r>
                            <m:r>
                              <a:rPr lang="de-DE" sz="1100" b="0" i="1" baseline="0">
                                <a:latin typeface="Cambria Math" panose="02040503050406030204" pitchFamily="18" charset="0"/>
                              </a:rPr>
                              <m:t>−</m:t>
                            </m:r>
                            <m:r>
                              <a:rPr lang="de-DE" sz="1100" b="0" i="1" baseline="0">
                                <a:latin typeface="Cambria Math" panose="02040503050406030204" pitchFamily="18" charset="0"/>
                              </a:rPr>
                              <m:t>𝑎</m:t>
                            </m:r>
                          </m:e>
                        </m:d>
                        <m:r>
                          <a:rPr lang="de-DE" sz="1100" b="0" i="1" baseline="0">
                            <a:latin typeface="Cambria Math" panose="02040503050406030204" pitchFamily="18" charset="0"/>
                          </a:rPr>
                          <m:t>∗</m:t>
                        </m:r>
                        <m:d>
                          <m:dPr>
                            <m:ctrlPr>
                              <a:rPr lang="de-DE" sz="1100" b="0" i="1" baseline="0">
                                <a:latin typeface="Cambria Math" panose="02040503050406030204" pitchFamily="18" charset="0"/>
                              </a:rPr>
                            </m:ctrlPr>
                          </m:dPr>
                          <m:e>
                            <m:r>
                              <a:rPr lang="de-DE" sz="1100" b="0" i="1" baseline="0">
                                <a:latin typeface="Cambria Math" panose="02040503050406030204" pitchFamily="18" charset="0"/>
                              </a:rPr>
                              <m:t>𝑠</m:t>
                            </m:r>
                            <m:r>
                              <a:rPr lang="de-DE" sz="1100" b="0" i="1" baseline="0">
                                <a:latin typeface="Cambria Math" panose="02040503050406030204" pitchFamily="18" charset="0"/>
                              </a:rPr>
                              <m:t>−</m:t>
                            </m:r>
                            <m:r>
                              <a:rPr lang="de-DE" sz="1100" b="0" i="1" baseline="0">
                                <a:latin typeface="Cambria Math" panose="02040503050406030204" pitchFamily="18" charset="0"/>
                              </a:rPr>
                              <m:t>𝑏</m:t>
                            </m:r>
                          </m:e>
                        </m:d>
                        <m:r>
                          <a:rPr lang="de-DE" sz="1100" b="0" i="1" baseline="0">
                            <a:latin typeface="Cambria Math" panose="02040503050406030204" pitchFamily="18" charset="0"/>
                          </a:rPr>
                          <m:t>∗(</m:t>
                        </m:r>
                        <m:r>
                          <a:rPr lang="de-DE" sz="1100" b="0" i="1" baseline="0">
                            <a:latin typeface="Cambria Math" panose="02040503050406030204" pitchFamily="18" charset="0"/>
                          </a:rPr>
                          <m:t>𝑠</m:t>
                        </m:r>
                        <m:r>
                          <a:rPr lang="de-DE" sz="1100" b="0" i="1" baseline="0">
                            <a:latin typeface="Cambria Math" panose="02040503050406030204" pitchFamily="18" charset="0"/>
                          </a:rPr>
                          <m:t>−</m:t>
                        </m:r>
                        <m:r>
                          <a:rPr lang="de-DE" sz="1100" b="0" i="1" baseline="0">
                            <a:latin typeface="Cambria Math" panose="02040503050406030204" pitchFamily="18" charset="0"/>
                          </a:rPr>
                          <m:t>𝑐</m:t>
                        </m:r>
                        <m:r>
                          <a:rPr lang="de-DE" sz="1100" b="0" i="1" baseline="0">
                            <a:latin typeface="Cambria Math" panose="02040503050406030204" pitchFamily="18" charset="0"/>
                          </a:rPr>
                          <m:t>)</m:t>
                        </m:r>
                      </m:e>
                    </m:rad>
                  </m:oMath>
                </m:oMathPara>
              </a14:m>
              <a:endParaRPr lang="de-DE" sz="1100" baseline="0"/>
            </a:p>
          </xdr:txBody>
        </xdr:sp>
      </mc:Choice>
      <mc:Fallback>
        <xdr:sp macro="" textlink="">
          <xdr:nvSpPr>
            <xdr:cNvPr id="17" name="Textfeld 16">
              <a:extLst>
                <a:ext uri="{FF2B5EF4-FFF2-40B4-BE49-F238E27FC236}">
                  <a16:creationId xmlns:a16="http://schemas.microsoft.com/office/drawing/2014/main" id="{A3D15183-677B-4619-B1A0-14378C77C3EC}"/>
                </a:ext>
              </a:extLst>
            </xdr:cNvPr>
            <xdr:cNvSpPr txBox="1"/>
          </xdr:nvSpPr>
          <xdr:spPr>
            <a:xfrm>
              <a:off x="2238375" y="3852862"/>
              <a:ext cx="2505076" cy="242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de-DE" sz="1100" b="0" i="0">
                  <a:latin typeface="Cambria Math" panose="02040503050406030204" pitchFamily="18" charset="0"/>
                </a:rPr>
                <a:t>𝐴</a:t>
              </a:r>
              <a:r>
                <a:rPr lang="de-DE" sz="1100" b="0" i="0" baseline="-25000">
                  <a:latin typeface="Cambria Math" panose="02040503050406030204" pitchFamily="18" charset="0"/>
                </a:rPr>
                <a:t>𝐷𝑟𝑒𝑖𝑒𝑐k</a:t>
              </a:r>
              <a:r>
                <a:rPr lang="de-DE" sz="1100" b="0" i="0" baseline="0">
                  <a:latin typeface="Cambria Math" panose="02040503050406030204" pitchFamily="18" charset="0"/>
                </a:rPr>
                <a:t>=√(𝑠∗(𝑠−𝑎)∗(𝑠−𝑏)∗(𝑠−𝑐))</a:t>
              </a:r>
              <a:endParaRPr lang="de-DE" sz="1100" baseline="0"/>
            </a:p>
          </xdr:txBody>
        </xdr:sp>
      </mc:Fallback>
    </mc:AlternateContent>
    <xdr:clientData/>
  </xdr:oneCellAnchor>
  <xdr:oneCellAnchor>
    <xdr:from>
      <xdr:col>2</xdr:col>
      <xdr:colOff>590550</xdr:colOff>
      <xdr:row>21</xdr:row>
      <xdr:rowOff>38100</xdr:rowOff>
    </xdr:from>
    <xdr:ext cx="1409700" cy="172227"/>
    <mc:AlternateContent xmlns:mc="http://schemas.openxmlformats.org/markup-compatibility/2006">
      <mc:Choice xmlns:a14="http://schemas.microsoft.com/office/drawing/2010/main" Requires="a14">
        <xdr:sp macro="" textlink="">
          <xdr:nvSpPr>
            <xdr:cNvPr id="18" name="Textfeld 17">
              <a:extLst>
                <a:ext uri="{FF2B5EF4-FFF2-40B4-BE49-F238E27FC236}">
                  <a16:creationId xmlns:a16="http://schemas.microsoft.com/office/drawing/2014/main" id="{A47DC050-D6DC-4D69-9925-C1C2B5E0989B}"/>
                </a:ext>
              </a:extLst>
            </xdr:cNvPr>
            <xdr:cNvSpPr txBox="1"/>
          </xdr:nvSpPr>
          <xdr:spPr>
            <a:xfrm>
              <a:off x="2114550" y="4114800"/>
              <a:ext cx="140970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𝐴</m:t>
                    </m:r>
                    <m:r>
                      <a:rPr lang="de-DE" sz="1100" b="0" i="1" baseline="-25000">
                        <a:latin typeface="Cambria Math" panose="02040503050406030204" pitchFamily="18" charset="0"/>
                      </a:rPr>
                      <m:t>𝐼𝑛𝑛𝑒𝑛𝑘𝑟𝑒𝑖𝑠</m:t>
                    </m:r>
                    <m:r>
                      <a:rPr lang="de-DE" sz="1100" b="0" i="1">
                        <a:latin typeface="Cambria Math" panose="02040503050406030204" pitchFamily="18" charset="0"/>
                      </a:rPr>
                      <m:t>=</m:t>
                    </m:r>
                    <m:r>
                      <m:rPr>
                        <m:sty m:val="p"/>
                      </m:rPr>
                      <a:rPr lang="el-GR" sz="1100" b="0" i="1">
                        <a:latin typeface="Cambria Math" panose="02040503050406030204" pitchFamily="18" charset="0"/>
                      </a:rPr>
                      <m:t>ρ</m:t>
                    </m:r>
                    <m:r>
                      <a:rPr lang="de-DE" sz="1100" b="0" i="1" baseline="30000">
                        <a:latin typeface="Cambria Math" panose="02040503050406030204" pitchFamily="18" charset="0"/>
                      </a:rPr>
                      <m:t>2</m:t>
                    </m:r>
                    <m:r>
                      <a:rPr lang="de-DE" sz="1100" b="0" i="1" baseline="0">
                        <a:latin typeface="Cambria Math" panose="02040503050406030204" pitchFamily="18" charset="0"/>
                      </a:rPr>
                      <m:t>∗</m:t>
                    </m:r>
                    <m:r>
                      <m:rPr>
                        <m:sty m:val="p"/>
                      </m:rPr>
                      <a:rPr lang="el-GR" sz="1100" b="0" i="1" baseline="0">
                        <a:latin typeface="Cambria Math" panose="02040503050406030204" pitchFamily="18" charset="0"/>
                      </a:rPr>
                      <m:t>π</m:t>
                    </m:r>
                  </m:oMath>
                </m:oMathPara>
              </a14:m>
              <a:endParaRPr lang="de-DE" sz="1100" baseline="0"/>
            </a:p>
          </xdr:txBody>
        </xdr:sp>
      </mc:Choice>
      <mc:Fallback>
        <xdr:sp macro="" textlink="">
          <xdr:nvSpPr>
            <xdr:cNvPr id="18" name="Textfeld 17">
              <a:extLst>
                <a:ext uri="{FF2B5EF4-FFF2-40B4-BE49-F238E27FC236}">
                  <a16:creationId xmlns:a16="http://schemas.microsoft.com/office/drawing/2014/main" id="{A47DC050-D6DC-4D69-9925-C1C2B5E0989B}"/>
                </a:ext>
              </a:extLst>
            </xdr:cNvPr>
            <xdr:cNvSpPr txBox="1"/>
          </xdr:nvSpPr>
          <xdr:spPr>
            <a:xfrm>
              <a:off x="2114550" y="4114800"/>
              <a:ext cx="140970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de-DE" sz="1100" b="0" i="0">
                  <a:latin typeface="Cambria Math" panose="02040503050406030204" pitchFamily="18" charset="0"/>
                </a:rPr>
                <a:t>𝐴</a:t>
              </a:r>
              <a:r>
                <a:rPr lang="de-DE" sz="1100" b="0" i="0" baseline="-25000">
                  <a:latin typeface="Cambria Math" panose="02040503050406030204" pitchFamily="18" charset="0"/>
                </a:rPr>
                <a:t>𝐼𝑛𝑛𝑒𝑛𝑘𝑟𝑒𝑖𝑠</a:t>
              </a:r>
              <a:r>
                <a:rPr lang="de-DE" sz="1100" b="0" i="0">
                  <a:latin typeface="Cambria Math" panose="02040503050406030204" pitchFamily="18" charset="0"/>
                </a:rPr>
                <a:t>=</a:t>
              </a:r>
              <a:r>
                <a:rPr lang="el-GR" sz="1100" b="0" i="0">
                  <a:latin typeface="Cambria Math" panose="02040503050406030204" pitchFamily="18" charset="0"/>
                </a:rPr>
                <a:t>ρ</a:t>
              </a:r>
              <a:r>
                <a:rPr lang="de-DE" sz="1100" b="0" i="0" baseline="30000">
                  <a:latin typeface="Cambria Math" panose="02040503050406030204" pitchFamily="18" charset="0"/>
                </a:rPr>
                <a:t>2</a:t>
              </a:r>
              <a:r>
                <a:rPr lang="de-DE" sz="1100" b="0" i="0" baseline="0">
                  <a:latin typeface="Cambria Math" panose="02040503050406030204" pitchFamily="18" charset="0"/>
                </a:rPr>
                <a:t>∗</a:t>
              </a:r>
              <a:r>
                <a:rPr lang="el-GR" sz="1100" b="0" i="0" baseline="0">
                  <a:latin typeface="Cambria Math" panose="02040503050406030204" pitchFamily="18" charset="0"/>
                </a:rPr>
                <a:t>π</a:t>
              </a:r>
              <a:endParaRPr lang="de-DE" sz="1100" baseline="0"/>
            </a:p>
          </xdr:txBody>
        </xdr:sp>
      </mc:Fallback>
    </mc:AlternateContent>
    <xdr:clientData/>
  </xdr:oneCellAnchor>
  <xdr:oneCellAnchor>
    <xdr:from>
      <xdr:col>0</xdr:col>
      <xdr:colOff>752475</xdr:colOff>
      <xdr:row>31</xdr:row>
      <xdr:rowOff>100012</xdr:rowOff>
    </xdr:from>
    <xdr:ext cx="1266826" cy="338619"/>
    <mc:AlternateContent xmlns:mc="http://schemas.openxmlformats.org/markup-compatibility/2006">
      <mc:Choice xmlns:a14="http://schemas.microsoft.com/office/drawing/2010/main" Requires="a14">
        <xdr:sp macro="" textlink="">
          <xdr:nvSpPr>
            <xdr:cNvPr id="19" name="Textfeld 18">
              <a:extLst>
                <a:ext uri="{FF2B5EF4-FFF2-40B4-BE49-F238E27FC236}">
                  <a16:creationId xmlns:a16="http://schemas.microsoft.com/office/drawing/2014/main" id="{4F7C9CB6-9982-49BE-8A34-493C8D538D37}"/>
                </a:ext>
              </a:extLst>
            </xdr:cNvPr>
            <xdr:cNvSpPr txBox="1"/>
          </xdr:nvSpPr>
          <xdr:spPr>
            <a:xfrm>
              <a:off x="752475" y="6119812"/>
              <a:ext cx="1266826"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Para xmlns:m="http://schemas.openxmlformats.org/officeDocument/2006/math">
                  <m:oMathParaPr>
                    <m:jc m:val="centerGroup"/>
                  </m:oMathParaPr>
                  <m:oMath xmlns:m="http://schemas.openxmlformats.org/officeDocument/2006/math">
                    <m:func>
                      <m:funcPr>
                        <m:ctrlPr>
                          <a:rPr lang="de-DE" sz="1100" b="0" i="1">
                            <a:latin typeface="Cambria Math" panose="02040503050406030204" pitchFamily="18" charset="0"/>
                          </a:rPr>
                        </m:ctrlPr>
                      </m:funcPr>
                      <m:fName>
                        <m:r>
                          <m:rPr>
                            <m:sty m:val="p"/>
                          </m:rPr>
                          <a:rPr lang="de-DE" sz="1100" b="0" i="0">
                            <a:latin typeface="Cambria Math" panose="02040503050406030204" pitchFamily="18" charset="0"/>
                          </a:rPr>
                          <m:t>cos</m:t>
                        </m:r>
                      </m:fName>
                      <m:e>
                        <m:r>
                          <m:rPr>
                            <m:sty m:val="p"/>
                          </m:rPr>
                          <a:rPr lang="el-GR" sz="1100" b="0" i="1">
                            <a:latin typeface="Cambria Math" panose="02040503050406030204" pitchFamily="18" charset="0"/>
                          </a:rPr>
                          <m:t>α</m:t>
                        </m:r>
                        <m:r>
                          <a:rPr lang="de-DE" sz="1100" b="0" i="1">
                            <a:latin typeface="Cambria Math" panose="02040503050406030204" pitchFamily="18" charset="0"/>
                          </a:rPr>
                          <m:t>=</m:t>
                        </m:r>
                      </m:e>
                    </m:func>
                    <m:f>
                      <m:fPr>
                        <m:ctrlPr>
                          <a:rPr lang="de-DE" sz="1100" b="0" i="1">
                            <a:latin typeface="Cambria Math" panose="02040503050406030204" pitchFamily="18" charset="0"/>
                          </a:rPr>
                        </m:ctrlPr>
                      </m:fPr>
                      <m:num>
                        <m:sSup>
                          <m:sSupPr>
                            <m:ctrlPr>
                              <a:rPr lang="de-DE" sz="1100" b="0" i="1">
                                <a:latin typeface="Cambria Math" panose="02040503050406030204" pitchFamily="18" charset="0"/>
                              </a:rPr>
                            </m:ctrlPr>
                          </m:sSupPr>
                          <m:e>
                            <m:r>
                              <a:rPr lang="de-DE" sz="1100" b="0" i="1">
                                <a:latin typeface="Cambria Math" panose="02040503050406030204" pitchFamily="18" charset="0"/>
                              </a:rPr>
                              <m:t>𝑎</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𝑏</m:t>
                            </m:r>
                          </m:e>
                          <m:sup>
                            <m:r>
                              <a:rPr lang="de-DE" sz="1100" b="0" i="1">
                                <a:latin typeface="Cambria Math" panose="02040503050406030204" pitchFamily="18" charset="0"/>
                              </a:rPr>
                              <m:t>2</m:t>
                            </m:r>
                          </m:sup>
                        </m:sSup>
                        <m:r>
                          <a:rPr lang="de-DE" sz="1100" b="0" i="1">
                            <a:latin typeface="Cambria Math" panose="02040503050406030204" pitchFamily="18" charset="0"/>
                          </a:rPr>
                          <m:t>−</m:t>
                        </m:r>
                        <m:r>
                          <a:rPr lang="de-DE" sz="1100" b="0" i="1">
                            <a:latin typeface="Cambria Math" panose="02040503050406030204" pitchFamily="18" charset="0"/>
                          </a:rPr>
                          <m:t>𝑐</m:t>
                        </m:r>
                        <m:r>
                          <a:rPr lang="de-DE" sz="1100" b="0" i="1">
                            <a:latin typeface="Cambria Math" panose="02040503050406030204" pitchFamily="18" charset="0"/>
                          </a:rPr>
                          <m:t>²</m:t>
                        </m:r>
                      </m:num>
                      <m:den>
                        <m:r>
                          <a:rPr lang="de-DE" sz="1100" b="0" i="1">
                            <a:latin typeface="Cambria Math" panose="02040503050406030204" pitchFamily="18" charset="0"/>
                          </a:rPr>
                          <m:t>−2∗</m:t>
                        </m:r>
                        <m:r>
                          <a:rPr lang="de-DE" sz="1100" b="0" i="1">
                            <a:latin typeface="Cambria Math" panose="02040503050406030204" pitchFamily="18" charset="0"/>
                          </a:rPr>
                          <m:t>𝑏</m:t>
                        </m:r>
                        <m:r>
                          <a:rPr lang="de-DE" sz="1100" b="0" i="1">
                            <a:latin typeface="Cambria Math" panose="02040503050406030204" pitchFamily="18" charset="0"/>
                          </a:rPr>
                          <m:t>∗</m:t>
                        </m:r>
                        <m:r>
                          <a:rPr lang="de-DE" sz="1100" b="0" i="1">
                            <a:latin typeface="Cambria Math" panose="02040503050406030204" pitchFamily="18" charset="0"/>
                          </a:rPr>
                          <m:t>𝑐</m:t>
                        </m:r>
                      </m:den>
                    </m:f>
                  </m:oMath>
                </m:oMathPara>
              </a14:m>
              <a:endParaRPr lang="de-DE" sz="1100"/>
            </a:p>
          </xdr:txBody>
        </xdr:sp>
      </mc:Choice>
      <mc:Fallback>
        <xdr:sp macro="" textlink="">
          <xdr:nvSpPr>
            <xdr:cNvPr id="19" name="Textfeld 18">
              <a:extLst>
                <a:ext uri="{FF2B5EF4-FFF2-40B4-BE49-F238E27FC236}">
                  <a16:creationId xmlns:a16="http://schemas.microsoft.com/office/drawing/2014/main" id="{4F7C9CB6-9982-49BE-8A34-493C8D538D37}"/>
                </a:ext>
              </a:extLst>
            </xdr:cNvPr>
            <xdr:cNvSpPr txBox="1"/>
          </xdr:nvSpPr>
          <xdr:spPr>
            <a:xfrm>
              <a:off x="752475" y="6119812"/>
              <a:ext cx="1266826"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de-DE" sz="1100" b="0" i="0">
                  <a:latin typeface="Cambria Math" panose="02040503050406030204" pitchFamily="18" charset="0"/>
                </a:rPr>
                <a:t>cos⁡〖</a:t>
              </a:r>
              <a:r>
                <a:rPr lang="el-GR" sz="1100" b="0" i="0">
                  <a:latin typeface="Cambria Math" panose="02040503050406030204" pitchFamily="18" charset="0"/>
                </a:rPr>
                <a:t>α</a:t>
              </a:r>
              <a:r>
                <a:rPr lang="de-DE" sz="1100" b="0" i="0">
                  <a:latin typeface="Cambria Math" panose="02040503050406030204" pitchFamily="18" charset="0"/>
                </a:rPr>
                <a:t>=〗  (𝑎^2−𝑏^2−𝑐²)/(−2∗𝑏∗𝑐)</a:t>
              </a:r>
              <a:endParaRPr lang="de-DE" sz="1100"/>
            </a:p>
          </xdr:txBody>
        </xdr:sp>
      </mc:Fallback>
    </mc:AlternateContent>
    <xdr:clientData/>
  </xdr:oneCellAnchor>
  <xdr:oneCellAnchor>
    <xdr:from>
      <xdr:col>0</xdr:col>
      <xdr:colOff>752475</xdr:colOff>
      <xdr:row>34</xdr:row>
      <xdr:rowOff>90487</xdr:rowOff>
    </xdr:from>
    <xdr:ext cx="1575496" cy="339773"/>
    <mc:AlternateContent xmlns:mc="http://schemas.openxmlformats.org/markup-compatibility/2006">
      <mc:Choice xmlns:a14="http://schemas.microsoft.com/office/drawing/2010/main" Requires="a14">
        <xdr:sp macro="" textlink="">
          <xdr:nvSpPr>
            <xdr:cNvPr id="21" name="Textfeld 20">
              <a:extLst>
                <a:ext uri="{FF2B5EF4-FFF2-40B4-BE49-F238E27FC236}">
                  <a16:creationId xmlns:a16="http://schemas.microsoft.com/office/drawing/2014/main" id="{6A680DD2-F9F8-4A0A-A0D8-871FBDACFA7D}"/>
                </a:ext>
              </a:extLst>
            </xdr:cNvPr>
            <xdr:cNvSpPr txBox="1"/>
          </xdr:nvSpPr>
          <xdr:spPr>
            <a:xfrm>
              <a:off x="752475" y="6681787"/>
              <a:ext cx="1575496"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r>
                      <a:rPr lang="de-DE" sz="1100" i="1">
                        <a:latin typeface="Cambria Math" panose="02040503050406030204" pitchFamily="18" charset="0"/>
                        <a:ea typeface="Cambria Math" panose="02040503050406030204" pitchFamily="18" charset="0"/>
                      </a:rPr>
                      <m:t>𝛼</m:t>
                    </m:r>
                    <m:r>
                      <a:rPr lang="de-DE" sz="1100" b="0" i="1">
                        <a:latin typeface="Cambria Math" panose="02040503050406030204" pitchFamily="18" charset="0"/>
                        <a:ea typeface="Cambria Math" panose="02040503050406030204" pitchFamily="18" charset="0"/>
                      </a:rPr>
                      <m:t>=</m:t>
                    </m:r>
                    <m:r>
                      <m:rPr>
                        <m:sty m:val="p"/>
                      </m:rPr>
                      <a:rPr lang="de-DE" sz="1100" b="0" i="0">
                        <a:latin typeface="Cambria Math" panose="02040503050406030204" pitchFamily="18" charset="0"/>
                        <a:ea typeface="Cambria Math" panose="02040503050406030204" pitchFamily="18" charset="0"/>
                      </a:rPr>
                      <m:t>arccos</m:t>
                    </m:r>
                    <m:r>
                      <a:rPr lang="de-DE" sz="1100" b="0" i="1">
                        <a:latin typeface="Cambria Math" panose="02040503050406030204" pitchFamily="18" charset="0"/>
                        <a:ea typeface="Cambria Math" panose="02040503050406030204" pitchFamily="18" charset="0"/>
                      </a:rPr>
                      <m:t>⁡(</m:t>
                    </m:r>
                    <m:f>
                      <m:fPr>
                        <m:ctrlPr>
                          <a:rPr lang="de-DE" sz="1100" b="0" i="1">
                            <a:latin typeface="Cambria Math" panose="02040503050406030204" pitchFamily="18" charset="0"/>
                            <a:ea typeface="Cambria Math" panose="02040503050406030204" pitchFamily="18" charset="0"/>
                          </a:rPr>
                        </m:ctrlPr>
                      </m:fPr>
                      <m:num>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𝑎</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𝑏</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𝑐</m:t>
                            </m:r>
                          </m:e>
                          <m:sup>
                            <m:r>
                              <a:rPr lang="de-DE" sz="1100" b="0" i="1">
                                <a:latin typeface="Cambria Math" panose="02040503050406030204" pitchFamily="18" charset="0"/>
                                <a:ea typeface="Cambria Math" panose="02040503050406030204" pitchFamily="18" charset="0"/>
                              </a:rPr>
                              <m:t>2</m:t>
                            </m:r>
                          </m:sup>
                        </m:sSup>
                      </m:num>
                      <m:den>
                        <m:r>
                          <a:rPr lang="de-DE" sz="1100" b="0" i="1">
                            <a:latin typeface="Cambria Math" panose="02040503050406030204" pitchFamily="18" charset="0"/>
                            <a:ea typeface="Cambria Math" panose="02040503050406030204" pitchFamily="18" charset="0"/>
                          </a:rPr>
                          <m:t>−2∗</m:t>
                        </m:r>
                        <m:r>
                          <a:rPr lang="de-DE" sz="1100" b="0" i="1">
                            <a:latin typeface="Cambria Math" panose="02040503050406030204" pitchFamily="18" charset="0"/>
                            <a:ea typeface="Cambria Math" panose="02040503050406030204" pitchFamily="18" charset="0"/>
                          </a:rPr>
                          <m:t>𝑏</m:t>
                        </m:r>
                        <m:r>
                          <a:rPr lang="de-DE" sz="1100" b="0" i="1">
                            <a:latin typeface="Cambria Math" panose="02040503050406030204" pitchFamily="18" charset="0"/>
                            <a:ea typeface="Cambria Math" panose="02040503050406030204" pitchFamily="18" charset="0"/>
                          </a:rPr>
                          <m:t>∗</m:t>
                        </m:r>
                        <m:r>
                          <a:rPr lang="de-DE" sz="1100" b="0" i="1">
                            <a:latin typeface="Cambria Math" panose="02040503050406030204" pitchFamily="18" charset="0"/>
                            <a:ea typeface="Cambria Math" panose="02040503050406030204" pitchFamily="18" charset="0"/>
                          </a:rPr>
                          <m:t>𝑐</m:t>
                        </m:r>
                      </m:den>
                    </m:f>
                    <m:r>
                      <a:rPr lang="de-DE" sz="1100" b="0" i="1">
                        <a:latin typeface="Cambria Math" panose="02040503050406030204" pitchFamily="18" charset="0"/>
                        <a:ea typeface="Cambria Math" panose="02040503050406030204" pitchFamily="18" charset="0"/>
                      </a:rPr>
                      <m:t>)</m:t>
                    </m:r>
                  </m:oMath>
                </m:oMathPara>
              </a14:m>
              <a:endParaRPr lang="de-DE" sz="1100"/>
            </a:p>
          </xdr:txBody>
        </xdr:sp>
      </mc:Choice>
      <mc:Fallback>
        <xdr:sp macro="" textlink="">
          <xdr:nvSpPr>
            <xdr:cNvPr id="21" name="Textfeld 20">
              <a:extLst>
                <a:ext uri="{FF2B5EF4-FFF2-40B4-BE49-F238E27FC236}">
                  <a16:creationId xmlns:a16="http://schemas.microsoft.com/office/drawing/2014/main" id="{6A680DD2-F9F8-4A0A-A0D8-871FBDACFA7D}"/>
                </a:ext>
              </a:extLst>
            </xdr:cNvPr>
            <xdr:cNvSpPr txBox="1"/>
          </xdr:nvSpPr>
          <xdr:spPr>
            <a:xfrm>
              <a:off x="752475" y="6681787"/>
              <a:ext cx="1575496"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ea typeface="Cambria Math" panose="02040503050406030204" pitchFamily="18" charset="0"/>
                </a:rPr>
                <a:t>𝛼</a:t>
              </a:r>
              <a:r>
                <a:rPr lang="de-DE" sz="1100" b="0" i="0">
                  <a:latin typeface="Cambria Math" panose="02040503050406030204" pitchFamily="18" charset="0"/>
                  <a:ea typeface="Cambria Math" panose="02040503050406030204" pitchFamily="18" charset="0"/>
                </a:rPr>
                <a:t>=arccos⁡((𝑎^2−𝑏^2−𝑐^2)/(−2∗𝑏∗𝑐))</a:t>
              </a:r>
              <a:endParaRPr lang="de-DE" sz="1100"/>
            </a:p>
          </xdr:txBody>
        </xdr:sp>
      </mc:Fallback>
    </mc:AlternateContent>
    <xdr:clientData/>
  </xdr:oneCellAnchor>
  <xdr:oneCellAnchor>
    <xdr:from>
      <xdr:col>7</xdr:col>
      <xdr:colOff>600075</xdr:colOff>
      <xdr:row>30</xdr:row>
      <xdr:rowOff>52387</xdr:rowOff>
    </xdr:from>
    <xdr:ext cx="65" cy="172227"/>
    <xdr:sp macro="" textlink="">
      <xdr:nvSpPr>
        <xdr:cNvPr id="22" name="Textfeld 21">
          <a:extLst>
            <a:ext uri="{FF2B5EF4-FFF2-40B4-BE49-F238E27FC236}">
              <a16:creationId xmlns:a16="http://schemas.microsoft.com/office/drawing/2014/main" id="{B758F71A-8B35-4972-9E10-8FEBD146AAE0}"/>
            </a:ext>
          </a:extLst>
        </xdr:cNvPr>
        <xdr:cNvSpPr txBox="1"/>
      </xdr:nvSpPr>
      <xdr:spPr>
        <a:xfrm>
          <a:off x="5934075" y="588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6</xdr:col>
      <xdr:colOff>0</xdr:colOff>
      <xdr:row>31</xdr:row>
      <xdr:rowOff>100012</xdr:rowOff>
    </xdr:from>
    <xdr:ext cx="1251433" cy="338619"/>
    <mc:AlternateContent xmlns:mc="http://schemas.openxmlformats.org/markup-compatibility/2006">
      <mc:Choice xmlns:a14="http://schemas.microsoft.com/office/drawing/2010/main" Requires="a14">
        <xdr:sp macro="" textlink="">
          <xdr:nvSpPr>
            <xdr:cNvPr id="23" name="Textfeld 22">
              <a:extLst>
                <a:ext uri="{FF2B5EF4-FFF2-40B4-BE49-F238E27FC236}">
                  <a16:creationId xmlns:a16="http://schemas.microsoft.com/office/drawing/2014/main" id="{F3CF2CE4-C309-497E-92EA-0BF231DD7E2E}"/>
                </a:ext>
              </a:extLst>
            </xdr:cNvPr>
            <xdr:cNvSpPr txBox="1"/>
          </xdr:nvSpPr>
          <xdr:spPr>
            <a:xfrm>
              <a:off x="4572000" y="6119812"/>
              <a:ext cx="1251433"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func>
                      <m:funcPr>
                        <m:ctrlPr>
                          <a:rPr lang="de-DE" sz="1100" b="0" i="1">
                            <a:latin typeface="Cambria Math" panose="02040503050406030204" pitchFamily="18" charset="0"/>
                          </a:rPr>
                        </m:ctrlPr>
                      </m:funcPr>
                      <m:fName>
                        <m:r>
                          <m:rPr>
                            <m:sty m:val="p"/>
                          </m:rPr>
                          <a:rPr lang="de-DE" sz="1100" b="0" i="0">
                            <a:latin typeface="Cambria Math" panose="02040503050406030204" pitchFamily="18" charset="0"/>
                          </a:rPr>
                          <m:t>cos</m:t>
                        </m:r>
                      </m:fName>
                      <m:e>
                        <m:r>
                          <m:rPr>
                            <m:sty m:val="p"/>
                          </m:rPr>
                          <a:rPr lang="el-GR" sz="1100" b="0" i="1">
                            <a:latin typeface="Cambria Math" panose="02040503050406030204" pitchFamily="18" charset="0"/>
                          </a:rPr>
                          <m:t>β</m:t>
                        </m:r>
                        <m:r>
                          <a:rPr lang="de-DE" sz="1100" b="0" i="1">
                            <a:latin typeface="Cambria Math" panose="02040503050406030204" pitchFamily="18" charset="0"/>
                          </a:rPr>
                          <m:t>=</m:t>
                        </m:r>
                      </m:e>
                    </m:func>
                    <m:f>
                      <m:fPr>
                        <m:ctrlPr>
                          <a:rPr lang="de-DE" sz="1100" i="1">
                            <a:latin typeface="Cambria Math" panose="02040503050406030204" pitchFamily="18" charset="0"/>
                          </a:rPr>
                        </m:ctrlPr>
                      </m:fPr>
                      <m:num>
                        <m:sSup>
                          <m:sSupPr>
                            <m:ctrlPr>
                              <a:rPr lang="de-DE" sz="1100" b="0" i="1">
                                <a:latin typeface="Cambria Math" panose="02040503050406030204" pitchFamily="18" charset="0"/>
                              </a:rPr>
                            </m:ctrlPr>
                          </m:sSupPr>
                          <m:e>
                            <m:r>
                              <a:rPr lang="de-DE" sz="1100" b="0" i="1">
                                <a:latin typeface="Cambria Math" panose="02040503050406030204" pitchFamily="18" charset="0"/>
                              </a:rPr>
                              <m:t>𝑏</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𝑎</m:t>
                            </m:r>
                          </m:e>
                          <m:sup>
                            <m:r>
                              <a:rPr lang="de-DE" sz="1100" b="0" i="1">
                                <a:latin typeface="Cambria Math" panose="02040503050406030204" pitchFamily="18" charset="0"/>
                              </a:rPr>
                              <m:t>2</m:t>
                            </m:r>
                          </m:sup>
                        </m:sSup>
                        <m:r>
                          <a:rPr lang="de-DE" sz="1100" b="0" i="1">
                            <a:latin typeface="Cambria Math" panose="02040503050406030204" pitchFamily="18" charset="0"/>
                          </a:rPr>
                          <m:t>−</m:t>
                        </m:r>
                        <m:r>
                          <a:rPr lang="de-DE" sz="1100" b="0" i="1">
                            <a:latin typeface="Cambria Math" panose="02040503050406030204" pitchFamily="18" charset="0"/>
                          </a:rPr>
                          <m:t>𝑐</m:t>
                        </m:r>
                        <m:r>
                          <a:rPr lang="de-DE" sz="1100" b="0" i="1">
                            <a:latin typeface="Cambria Math" panose="02040503050406030204" pitchFamily="18" charset="0"/>
                          </a:rPr>
                          <m:t>²</m:t>
                        </m:r>
                      </m:num>
                      <m:den>
                        <m:r>
                          <a:rPr lang="de-DE" sz="1100" b="0" i="1">
                            <a:latin typeface="Cambria Math" panose="02040503050406030204" pitchFamily="18" charset="0"/>
                          </a:rPr>
                          <m:t>−2∗</m:t>
                        </m:r>
                        <m:r>
                          <a:rPr lang="de-DE" sz="1100" b="0" i="1">
                            <a:latin typeface="Cambria Math" panose="02040503050406030204" pitchFamily="18" charset="0"/>
                          </a:rPr>
                          <m:t>𝑎</m:t>
                        </m:r>
                        <m:r>
                          <a:rPr lang="de-DE" sz="1100" b="0" i="1">
                            <a:latin typeface="Cambria Math" panose="02040503050406030204" pitchFamily="18" charset="0"/>
                          </a:rPr>
                          <m:t>∗</m:t>
                        </m:r>
                        <m:r>
                          <a:rPr lang="de-DE" sz="1100" b="0" i="1">
                            <a:latin typeface="Cambria Math" panose="02040503050406030204" pitchFamily="18" charset="0"/>
                          </a:rPr>
                          <m:t>𝑐</m:t>
                        </m:r>
                      </m:den>
                    </m:f>
                  </m:oMath>
                </m:oMathPara>
              </a14:m>
              <a:endParaRPr lang="de-DE" sz="1100"/>
            </a:p>
          </xdr:txBody>
        </xdr:sp>
      </mc:Choice>
      <mc:Fallback>
        <xdr:sp macro="" textlink="">
          <xdr:nvSpPr>
            <xdr:cNvPr id="23" name="Textfeld 22">
              <a:extLst>
                <a:ext uri="{FF2B5EF4-FFF2-40B4-BE49-F238E27FC236}">
                  <a16:creationId xmlns:a16="http://schemas.microsoft.com/office/drawing/2014/main" id="{F3CF2CE4-C309-497E-92EA-0BF231DD7E2E}"/>
                </a:ext>
              </a:extLst>
            </xdr:cNvPr>
            <xdr:cNvSpPr txBox="1"/>
          </xdr:nvSpPr>
          <xdr:spPr>
            <a:xfrm>
              <a:off x="4572000" y="6119812"/>
              <a:ext cx="1251433" cy="338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cos⁡〖</a:t>
              </a:r>
              <a:r>
                <a:rPr lang="el-GR" sz="1100" b="0" i="0">
                  <a:latin typeface="Cambria Math" panose="02040503050406030204" pitchFamily="18" charset="0"/>
                </a:rPr>
                <a:t>β</a:t>
              </a:r>
              <a:r>
                <a:rPr lang="de-DE" sz="1100" b="0" i="0">
                  <a:latin typeface="Cambria Math" panose="02040503050406030204" pitchFamily="18" charset="0"/>
                </a:rPr>
                <a:t>=〗  (𝑏^2−𝑎^2−𝑐²)/(−2∗𝑎∗𝑐)</a:t>
              </a:r>
              <a:endParaRPr lang="de-DE" sz="1100"/>
            </a:p>
          </xdr:txBody>
        </xdr:sp>
      </mc:Fallback>
    </mc:AlternateContent>
    <xdr:clientData/>
  </xdr:oneCellAnchor>
  <xdr:oneCellAnchor>
    <xdr:from>
      <xdr:col>5</xdr:col>
      <xdr:colOff>752475</xdr:colOff>
      <xdr:row>34</xdr:row>
      <xdr:rowOff>109537</xdr:rowOff>
    </xdr:from>
    <xdr:ext cx="1576394" cy="339773"/>
    <mc:AlternateContent xmlns:mc="http://schemas.openxmlformats.org/markup-compatibility/2006">
      <mc:Choice xmlns:a14="http://schemas.microsoft.com/office/drawing/2010/main" Requires="a14">
        <xdr:sp macro="" textlink="">
          <xdr:nvSpPr>
            <xdr:cNvPr id="24" name="Textfeld 23">
              <a:extLst>
                <a:ext uri="{FF2B5EF4-FFF2-40B4-BE49-F238E27FC236}">
                  <a16:creationId xmlns:a16="http://schemas.microsoft.com/office/drawing/2014/main" id="{2E8E0386-A58F-47DE-B681-F6ECA1EC72A0}"/>
                </a:ext>
              </a:extLst>
            </xdr:cNvPr>
            <xdr:cNvSpPr txBox="1"/>
          </xdr:nvSpPr>
          <xdr:spPr>
            <a:xfrm>
              <a:off x="4562475" y="6700837"/>
              <a:ext cx="1576394"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r>
                      <a:rPr lang="de-DE" sz="1100" i="1">
                        <a:latin typeface="Cambria Math" panose="02040503050406030204" pitchFamily="18" charset="0"/>
                        <a:ea typeface="Cambria Math" panose="02040503050406030204" pitchFamily="18" charset="0"/>
                      </a:rPr>
                      <m:t>𝛽</m:t>
                    </m:r>
                    <m:r>
                      <a:rPr lang="de-DE" sz="1100" b="0" i="1">
                        <a:latin typeface="Cambria Math" panose="02040503050406030204" pitchFamily="18" charset="0"/>
                        <a:ea typeface="Cambria Math" panose="02040503050406030204" pitchFamily="18" charset="0"/>
                      </a:rPr>
                      <m:t>=</m:t>
                    </m:r>
                    <m:r>
                      <m:rPr>
                        <m:sty m:val="p"/>
                      </m:rPr>
                      <a:rPr lang="de-DE" sz="1100" b="0" i="0">
                        <a:latin typeface="Cambria Math" panose="02040503050406030204" pitchFamily="18" charset="0"/>
                        <a:ea typeface="Cambria Math" panose="02040503050406030204" pitchFamily="18" charset="0"/>
                      </a:rPr>
                      <m:t>arccos</m:t>
                    </m:r>
                    <m:r>
                      <a:rPr lang="de-DE" sz="1100" b="0" i="1">
                        <a:latin typeface="Cambria Math" panose="02040503050406030204" pitchFamily="18" charset="0"/>
                        <a:ea typeface="Cambria Math" panose="02040503050406030204" pitchFamily="18" charset="0"/>
                      </a:rPr>
                      <m:t>⁡(</m:t>
                    </m:r>
                    <m:f>
                      <m:fPr>
                        <m:ctrlPr>
                          <a:rPr lang="de-DE" sz="1100" b="0" i="1">
                            <a:latin typeface="Cambria Math" panose="02040503050406030204" pitchFamily="18" charset="0"/>
                            <a:ea typeface="Cambria Math" panose="02040503050406030204" pitchFamily="18" charset="0"/>
                          </a:rPr>
                        </m:ctrlPr>
                      </m:fPr>
                      <m:num>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𝑏</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𝑎</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𝑐</m:t>
                            </m:r>
                          </m:e>
                          <m:sup>
                            <m:r>
                              <a:rPr lang="de-DE" sz="1100" b="0" i="1">
                                <a:latin typeface="Cambria Math" panose="02040503050406030204" pitchFamily="18" charset="0"/>
                                <a:ea typeface="Cambria Math" panose="02040503050406030204" pitchFamily="18" charset="0"/>
                              </a:rPr>
                              <m:t>2</m:t>
                            </m:r>
                          </m:sup>
                        </m:sSup>
                      </m:num>
                      <m:den>
                        <m:r>
                          <a:rPr lang="de-DE" sz="1100" b="0" i="1">
                            <a:latin typeface="Cambria Math" panose="02040503050406030204" pitchFamily="18" charset="0"/>
                            <a:ea typeface="Cambria Math" panose="02040503050406030204" pitchFamily="18" charset="0"/>
                          </a:rPr>
                          <m:t>−2∗</m:t>
                        </m:r>
                        <m:r>
                          <a:rPr lang="de-DE" sz="1100" b="0" i="1">
                            <a:latin typeface="Cambria Math" panose="02040503050406030204" pitchFamily="18" charset="0"/>
                            <a:ea typeface="Cambria Math" panose="02040503050406030204" pitchFamily="18" charset="0"/>
                          </a:rPr>
                          <m:t>𝑎</m:t>
                        </m:r>
                        <m:r>
                          <a:rPr lang="de-DE" sz="1100" b="0" i="1">
                            <a:latin typeface="Cambria Math" panose="02040503050406030204" pitchFamily="18" charset="0"/>
                            <a:ea typeface="Cambria Math" panose="02040503050406030204" pitchFamily="18" charset="0"/>
                          </a:rPr>
                          <m:t>∗</m:t>
                        </m:r>
                        <m:r>
                          <a:rPr lang="de-DE" sz="1100" b="0" i="1">
                            <a:latin typeface="Cambria Math" panose="02040503050406030204" pitchFamily="18" charset="0"/>
                            <a:ea typeface="Cambria Math" panose="02040503050406030204" pitchFamily="18" charset="0"/>
                          </a:rPr>
                          <m:t>𝑐</m:t>
                        </m:r>
                      </m:den>
                    </m:f>
                    <m:r>
                      <a:rPr lang="de-DE" sz="1100" b="0" i="1">
                        <a:latin typeface="Cambria Math" panose="02040503050406030204" pitchFamily="18" charset="0"/>
                        <a:ea typeface="Cambria Math" panose="02040503050406030204" pitchFamily="18" charset="0"/>
                      </a:rPr>
                      <m:t>)</m:t>
                    </m:r>
                  </m:oMath>
                </m:oMathPara>
              </a14:m>
              <a:endParaRPr lang="de-DE" sz="1100"/>
            </a:p>
          </xdr:txBody>
        </xdr:sp>
      </mc:Choice>
      <mc:Fallback>
        <xdr:sp macro="" textlink="">
          <xdr:nvSpPr>
            <xdr:cNvPr id="24" name="Textfeld 23">
              <a:extLst>
                <a:ext uri="{FF2B5EF4-FFF2-40B4-BE49-F238E27FC236}">
                  <a16:creationId xmlns:a16="http://schemas.microsoft.com/office/drawing/2014/main" id="{2E8E0386-A58F-47DE-B681-F6ECA1EC72A0}"/>
                </a:ext>
              </a:extLst>
            </xdr:cNvPr>
            <xdr:cNvSpPr txBox="1"/>
          </xdr:nvSpPr>
          <xdr:spPr>
            <a:xfrm>
              <a:off x="4562475" y="6700837"/>
              <a:ext cx="1576394"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ea typeface="Cambria Math" panose="02040503050406030204" pitchFamily="18" charset="0"/>
                </a:rPr>
                <a:t>𝛽</a:t>
              </a:r>
              <a:r>
                <a:rPr lang="de-DE" sz="1100" b="0" i="0">
                  <a:latin typeface="Cambria Math" panose="02040503050406030204" pitchFamily="18" charset="0"/>
                  <a:ea typeface="Cambria Math" panose="02040503050406030204" pitchFamily="18" charset="0"/>
                </a:rPr>
                <a:t>=arccos⁡((𝑏^2−𝑎^2−𝑐^2)/(−2∗𝑎∗𝑐))</a:t>
              </a:r>
              <a:endParaRPr lang="de-DE" sz="1100"/>
            </a:p>
          </xdr:txBody>
        </xdr:sp>
      </mc:Fallback>
    </mc:AlternateContent>
    <xdr:clientData/>
  </xdr:oneCellAnchor>
  <xdr:oneCellAnchor>
    <xdr:from>
      <xdr:col>2</xdr:col>
      <xdr:colOff>752475</xdr:colOff>
      <xdr:row>22</xdr:row>
      <xdr:rowOff>4762</xdr:rowOff>
    </xdr:from>
    <xdr:ext cx="2378921" cy="175369"/>
    <mc:AlternateContent xmlns:mc="http://schemas.openxmlformats.org/markup-compatibility/2006">
      <mc:Choice xmlns:a14="http://schemas.microsoft.com/office/drawing/2010/main" Requires="a14">
        <xdr:sp macro="" textlink="">
          <xdr:nvSpPr>
            <xdr:cNvPr id="25" name="Textfeld 24">
              <a:extLst>
                <a:ext uri="{FF2B5EF4-FFF2-40B4-BE49-F238E27FC236}">
                  <a16:creationId xmlns:a16="http://schemas.microsoft.com/office/drawing/2014/main" id="{68F9CCF2-87FC-48D0-B389-89FBC4535DA7}"/>
                </a:ext>
              </a:extLst>
            </xdr:cNvPr>
            <xdr:cNvSpPr txBox="1"/>
          </xdr:nvSpPr>
          <xdr:spPr>
            <a:xfrm>
              <a:off x="2276475" y="4310062"/>
              <a:ext cx="237892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r>
                      <a:rPr lang="de-DE" sz="1100" i="1">
                        <a:latin typeface="Cambria Math" panose="02040503050406030204" pitchFamily="18" charset="0"/>
                        <a:ea typeface="Cambria Math" panose="02040503050406030204" pitchFamily="18" charset="0"/>
                      </a:rPr>
                      <m:t>𝛼</m:t>
                    </m:r>
                    <m:r>
                      <a:rPr lang="de-DE" sz="1100" b="0" i="1">
                        <a:latin typeface="Cambria Math" panose="02040503050406030204" pitchFamily="18" charset="0"/>
                        <a:ea typeface="Cambria Math" panose="02040503050406030204" pitchFamily="18" charset="0"/>
                      </a:rPr>
                      <m:t>=</m:t>
                    </m:r>
                    <m:func>
                      <m:funcPr>
                        <m:ctrlPr>
                          <a:rPr lang="de-DE" sz="1100" b="0" i="1">
                            <a:latin typeface="Cambria Math" panose="02040503050406030204" pitchFamily="18" charset="0"/>
                            <a:ea typeface="Cambria Math" panose="02040503050406030204" pitchFamily="18" charset="0"/>
                          </a:rPr>
                        </m:ctrlPr>
                      </m:funcPr>
                      <m:fName>
                        <m:r>
                          <m:rPr>
                            <m:sty m:val="p"/>
                          </m:rPr>
                          <a:rPr lang="de-DE" sz="1100" b="0" i="0">
                            <a:latin typeface="Cambria Math" panose="02040503050406030204" pitchFamily="18" charset="0"/>
                            <a:ea typeface="Cambria Math" panose="02040503050406030204" pitchFamily="18" charset="0"/>
                          </a:rPr>
                          <m:t>arccos</m:t>
                        </m:r>
                      </m:fName>
                      <m:e>
                        <m:d>
                          <m:dPr>
                            <m:ctrlPr>
                              <a:rPr lang="de-DE" sz="1100" b="0" i="1">
                                <a:latin typeface="Cambria Math" panose="02040503050406030204" pitchFamily="18" charset="0"/>
                                <a:ea typeface="Cambria Math" panose="02040503050406030204" pitchFamily="18" charset="0"/>
                              </a:rPr>
                            </m:ctrlPr>
                          </m:dPr>
                          <m:e>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𝑎</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𝑏</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𝑐</m:t>
                                </m:r>
                              </m:e>
                              <m:sup>
                                <m:r>
                                  <a:rPr lang="de-DE" sz="1100" b="0" i="1">
                                    <a:latin typeface="Cambria Math" panose="02040503050406030204" pitchFamily="18" charset="0"/>
                                    <a:ea typeface="Cambria Math" panose="02040503050406030204" pitchFamily="18" charset="0"/>
                                  </a:rPr>
                                  <m:t>2</m:t>
                                </m:r>
                              </m:sup>
                            </m:sSup>
                          </m:e>
                        </m:d>
                      </m:e>
                    </m:func>
                    <m:r>
                      <a:rPr lang="de-DE" sz="1100" b="0" i="1">
                        <a:latin typeface="Cambria Math" panose="02040503050406030204" pitchFamily="18" charset="0"/>
                        <a:ea typeface="Cambria Math" panose="02040503050406030204" pitchFamily="18" charset="0"/>
                      </a:rPr>
                      <m:t>/(−2∗</m:t>
                    </m:r>
                    <m:r>
                      <a:rPr lang="de-DE" sz="1100" b="0" i="1">
                        <a:latin typeface="Cambria Math" panose="02040503050406030204" pitchFamily="18" charset="0"/>
                        <a:ea typeface="Cambria Math" panose="02040503050406030204" pitchFamily="18" charset="0"/>
                      </a:rPr>
                      <m:t>𝑏</m:t>
                    </m:r>
                    <m:r>
                      <a:rPr lang="de-DE" sz="1100" b="0" i="1">
                        <a:latin typeface="Cambria Math" panose="02040503050406030204" pitchFamily="18" charset="0"/>
                        <a:ea typeface="Cambria Math" panose="02040503050406030204" pitchFamily="18" charset="0"/>
                      </a:rPr>
                      <m:t>∗</m:t>
                    </m:r>
                    <m:r>
                      <a:rPr lang="de-DE" sz="1100" b="0" i="1">
                        <a:latin typeface="Cambria Math" panose="02040503050406030204" pitchFamily="18" charset="0"/>
                        <a:ea typeface="Cambria Math" panose="02040503050406030204" pitchFamily="18" charset="0"/>
                      </a:rPr>
                      <m:t>𝑐</m:t>
                    </m:r>
                    <m:r>
                      <a:rPr lang="de-DE" sz="1100" b="0" i="1">
                        <a:latin typeface="Cambria Math" panose="02040503050406030204" pitchFamily="18" charset="0"/>
                        <a:ea typeface="Cambria Math" panose="02040503050406030204" pitchFamily="18" charset="0"/>
                      </a:rPr>
                      <m:t>)</m:t>
                    </m:r>
                  </m:oMath>
                </m:oMathPara>
              </a14:m>
              <a:endParaRPr lang="de-DE" sz="1100"/>
            </a:p>
          </xdr:txBody>
        </xdr:sp>
      </mc:Choice>
      <mc:Fallback>
        <xdr:sp macro="" textlink="">
          <xdr:nvSpPr>
            <xdr:cNvPr id="25" name="Textfeld 24">
              <a:extLst>
                <a:ext uri="{FF2B5EF4-FFF2-40B4-BE49-F238E27FC236}">
                  <a16:creationId xmlns:a16="http://schemas.microsoft.com/office/drawing/2014/main" id="{68F9CCF2-87FC-48D0-B389-89FBC4535DA7}"/>
                </a:ext>
              </a:extLst>
            </xdr:cNvPr>
            <xdr:cNvSpPr txBox="1"/>
          </xdr:nvSpPr>
          <xdr:spPr>
            <a:xfrm>
              <a:off x="2276475" y="4310062"/>
              <a:ext cx="237892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ea typeface="Cambria Math" panose="02040503050406030204" pitchFamily="18" charset="0"/>
                </a:rPr>
                <a:t>𝛼</a:t>
              </a:r>
              <a:r>
                <a:rPr lang="de-DE" sz="1100" b="0" i="0">
                  <a:latin typeface="Cambria Math" panose="02040503050406030204" pitchFamily="18" charset="0"/>
                  <a:ea typeface="Cambria Math" panose="02040503050406030204" pitchFamily="18" charset="0"/>
                </a:rPr>
                <a:t>=arccos⁡(𝑎^2−𝑏^2−𝑐^2 )/(−2∗𝑏∗𝑐)</a:t>
              </a:r>
              <a:endParaRPr lang="de-DE" sz="1100"/>
            </a:p>
          </xdr:txBody>
        </xdr:sp>
      </mc:Fallback>
    </mc:AlternateContent>
    <xdr:clientData/>
  </xdr:oneCellAnchor>
  <xdr:oneCellAnchor>
    <xdr:from>
      <xdr:col>2</xdr:col>
      <xdr:colOff>742950</xdr:colOff>
      <xdr:row>23</xdr:row>
      <xdr:rowOff>14287</xdr:rowOff>
    </xdr:from>
    <xdr:ext cx="2417778" cy="175369"/>
    <mc:AlternateContent xmlns:mc="http://schemas.openxmlformats.org/markup-compatibility/2006">
      <mc:Choice xmlns:a14="http://schemas.microsoft.com/office/drawing/2010/main" Requires="a14">
        <xdr:sp macro="" textlink="">
          <xdr:nvSpPr>
            <xdr:cNvPr id="26" name="Textfeld 25">
              <a:extLst>
                <a:ext uri="{FF2B5EF4-FFF2-40B4-BE49-F238E27FC236}">
                  <a16:creationId xmlns:a16="http://schemas.microsoft.com/office/drawing/2014/main" id="{31FC2E09-FAAC-458A-A7B5-69C33B01F6B4}"/>
                </a:ext>
              </a:extLst>
            </xdr:cNvPr>
            <xdr:cNvSpPr txBox="1"/>
          </xdr:nvSpPr>
          <xdr:spPr>
            <a:xfrm>
              <a:off x="2266950" y="4510087"/>
              <a:ext cx="241777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r>
                      <a:rPr lang="de-DE" sz="1100" i="1">
                        <a:latin typeface="Cambria Math" panose="02040503050406030204" pitchFamily="18" charset="0"/>
                        <a:ea typeface="Cambria Math" panose="02040503050406030204" pitchFamily="18" charset="0"/>
                      </a:rPr>
                      <m:t>𝛽</m:t>
                    </m:r>
                    <m:r>
                      <a:rPr lang="de-DE" sz="1100" b="0" i="1">
                        <a:latin typeface="Cambria Math" panose="02040503050406030204" pitchFamily="18" charset="0"/>
                        <a:ea typeface="Cambria Math" panose="02040503050406030204" pitchFamily="18" charset="0"/>
                      </a:rPr>
                      <m:t>=</m:t>
                    </m:r>
                    <m:r>
                      <m:rPr>
                        <m:sty m:val="p"/>
                      </m:rPr>
                      <a:rPr lang="de-DE" sz="1100" b="0" i="0">
                        <a:latin typeface="Cambria Math" panose="02040503050406030204" pitchFamily="18" charset="0"/>
                        <a:ea typeface="Cambria Math" panose="02040503050406030204" pitchFamily="18" charset="0"/>
                      </a:rPr>
                      <m:t>arccos</m:t>
                    </m:r>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𝑏</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𝑎</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m:t>
                    </m:r>
                    <m:sSup>
                      <m:sSupPr>
                        <m:ctrlPr>
                          <a:rPr lang="de-DE" sz="1100" b="0" i="1">
                            <a:latin typeface="Cambria Math" panose="02040503050406030204" pitchFamily="18" charset="0"/>
                            <a:ea typeface="Cambria Math" panose="02040503050406030204" pitchFamily="18" charset="0"/>
                          </a:rPr>
                        </m:ctrlPr>
                      </m:sSupPr>
                      <m:e>
                        <m:r>
                          <a:rPr lang="de-DE" sz="1100" b="0" i="1">
                            <a:latin typeface="Cambria Math" panose="02040503050406030204" pitchFamily="18" charset="0"/>
                            <a:ea typeface="Cambria Math" panose="02040503050406030204" pitchFamily="18" charset="0"/>
                          </a:rPr>
                          <m:t>𝑐</m:t>
                        </m:r>
                      </m:e>
                      <m:sup>
                        <m:r>
                          <a:rPr lang="de-DE" sz="1100" b="0" i="1">
                            <a:latin typeface="Cambria Math" panose="02040503050406030204" pitchFamily="18" charset="0"/>
                            <a:ea typeface="Cambria Math" panose="02040503050406030204" pitchFamily="18" charset="0"/>
                          </a:rPr>
                          <m:t>2</m:t>
                        </m:r>
                      </m:sup>
                    </m:sSup>
                    <m:r>
                      <a:rPr lang="de-DE" sz="1100" b="0" i="1">
                        <a:latin typeface="Cambria Math" panose="02040503050406030204" pitchFamily="18" charset="0"/>
                        <a:ea typeface="Cambria Math" panose="02040503050406030204" pitchFamily="18" charset="0"/>
                      </a:rPr>
                      <m:t>)/(−2∗</m:t>
                    </m:r>
                    <m:r>
                      <a:rPr lang="de-DE" sz="1100" b="0" i="1">
                        <a:latin typeface="Cambria Math" panose="02040503050406030204" pitchFamily="18" charset="0"/>
                        <a:ea typeface="Cambria Math" panose="02040503050406030204" pitchFamily="18" charset="0"/>
                      </a:rPr>
                      <m:t>𝑎</m:t>
                    </m:r>
                    <m:r>
                      <a:rPr lang="de-DE" sz="1100" b="0" i="1">
                        <a:latin typeface="Cambria Math" panose="02040503050406030204" pitchFamily="18" charset="0"/>
                        <a:ea typeface="Cambria Math" panose="02040503050406030204" pitchFamily="18" charset="0"/>
                      </a:rPr>
                      <m:t>∗</m:t>
                    </m:r>
                    <m:r>
                      <a:rPr lang="de-DE" sz="1100" b="0" i="1">
                        <a:latin typeface="Cambria Math" panose="02040503050406030204" pitchFamily="18" charset="0"/>
                        <a:ea typeface="Cambria Math" panose="02040503050406030204" pitchFamily="18" charset="0"/>
                      </a:rPr>
                      <m:t>𝑐</m:t>
                    </m:r>
                    <m:r>
                      <a:rPr lang="de-DE" sz="1100" b="0" i="1">
                        <a:latin typeface="Cambria Math" panose="02040503050406030204" pitchFamily="18" charset="0"/>
                        <a:ea typeface="Cambria Math" panose="02040503050406030204" pitchFamily="18" charset="0"/>
                      </a:rPr>
                      <m:t>)</m:t>
                    </m:r>
                  </m:oMath>
                </m:oMathPara>
              </a14:m>
              <a:endParaRPr lang="de-DE" sz="1100"/>
            </a:p>
          </xdr:txBody>
        </xdr:sp>
      </mc:Choice>
      <mc:Fallback>
        <xdr:sp macro="" textlink="">
          <xdr:nvSpPr>
            <xdr:cNvPr id="26" name="Textfeld 25">
              <a:extLst>
                <a:ext uri="{FF2B5EF4-FFF2-40B4-BE49-F238E27FC236}">
                  <a16:creationId xmlns:a16="http://schemas.microsoft.com/office/drawing/2014/main" id="{31FC2E09-FAAC-458A-A7B5-69C33B01F6B4}"/>
                </a:ext>
              </a:extLst>
            </xdr:cNvPr>
            <xdr:cNvSpPr txBox="1"/>
          </xdr:nvSpPr>
          <xdr:spPr>
            <a:xfrm>
              <a:off x="2266950" y="4510087"/>
              <a:ext cx="241777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ea typeface="Cambria Math" panose="02040503050406030204" pitchFamily="18" charset="0"/>
                </a:rPr>
                <a:t>𝛽</a:t>
              </a:r>
              <a:r>
                <a:rPr lang="de-DE" sz="1100" b="0" i="0">
                  <a:latin typeface="Cambria Math" panose="02040503050406030204" pitchFamily="18" charset="0"/>
                  <a:ea typeface="Cambria Math" panose="02040503050406030204" pitchFamily="18" charset="0"/>
                </a:rPr>
                <a:t>=arccos⁡(𝑏^2−𝑎^2−𝑐^2)/(−2∗𝑎∗𝑐)</a:t>
              </a:r>
              <a:endParaRPr lang="de-DE" sz="1100"/>
            </a:p>
          </xdr:txBody>
        </xdr:sp>
      </mc:Fallback>
    </mc:AlternateContent>
    <xdr:clientData/>
  </xdr:oneCellAnchor>
  <xdr:oneCellAnchor>
    <xdr:from>
      <xdr:col>3</xdr:col>
      <xdr:colOff>38100</xdr:colOff>
      <xdr:row>23</xdr:row>
      <xdr:rowOff>185737</xdr:rowOff>
    </xdr:from>
    <xdr:ext cx="604076" cy="172227"/>
    <mc:AlternateContent xmlns:mc="http://schemas.openxmlformats.org/markup-compatibility/2006">
      <mc:Choice xmlns:a14="http://schemas.microsoft.com/office/drawing/2010/main" Requires="a14">
        <xdr:sp macro="" textlink="">
          <xdr:nvSpPr>
            <xdr:cNvPr id="27" name="Textfeld 26">
              <a:extLst>
                <a:ext uri="{FF2B5EF4-FFF2-40B4-BE49-F238E27FC236}">
                  <a16:creationId xmlns:a16="http://schemas.microsoft.com/office/drawing/2014/main" id="{3E0871E2-A4AE-423B-8E3E-EC940AEE0241}"/>
                </a:ext>
              </a:extLst>
            </xdr:cNvPr>
            <xdr:cNvSpPr txBox="1"/>
          </xdr:nvSpPr>
          <xdr:spPr>
            <a:xfrm>
              <a:off x="2324100" y="4681537"/>
              <a:ext cx="604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de-DE" sz="1100" i="1">
                      <a:latin typeface="Cambria Math" panose="02040503050406030204" pitchFamily="18" charset="0"/>
                      <a:ea typeface="Cambria Math" panose="02040503050406030204" pitchFamily="18" charset="0"/>
                    </a:rPr>
                    <m:t>𝛾</m:t>
                  </m:r>
                </m:oMath>
              </a14:m>
              <a:r>
                <a:rPr lang="de-DE" sz="1100"/>
                <a:t>=180-</a:t>
              </a:r>
              <a:r>
                <a:rPr lang="el-GR" sz="1100"/>
                <a:t>α-β</a:t>
              </a:r>
              <a:endParaRPr lang="de-DE" sz="1100"/>
            </a:p>
          </xdr:txBody>
        </xdr:sp>
      </mc:Choice>
      <mc:Fallback>
        <xdr:sp macro="" textlink="">
          <xdr:nvSpPr>
            <xdr:cNvPr id="27" name="Textfeld 26">
              <a:extLst>
                <a:ext uri="{FF2B5EF4-FFF2-40B4-BE49-F238E27FC236}">
                  <a16:creationId xmlns:a16="http://schemas.microsoft.com/office/drawing/2014/main" id="{3E0871E2-A4AE-423B-8E3E-EC940AEE0241}"/>
                </a:ext>
              </a:extLst>
            </xdr:cNvPr>
            <xdr:cNvSpPr txBox="1"/>
          </xdr:nvSpPr>
          <xdr:spPr>
            <a:xfrm>
              <a:off x="2324100" y="4681537"/>
              <a:ext cx="604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ea typeface="Cambria Math" panose="02040503050406030204" pitchFamily="18" charset="0"/>
                </a:rPr>
                <a:t>𝛾</a:t>
              </a:r>
              <a:r>
                <a:rPr lang="de-DE" sz="1100"/>
                <a:t>=180-</a:t>
              </a:r>
              <a:r>
                <a:rPr lang="el-GR" sz="1100"/>
                <a:t>α-β</a:t>
              </a:r>
              <a:endParaRPr lang="de-DE" sz="1100"/>
            </a:p>
          </xdr:txBody>
        </xdr:sp>
      </mc:Fallback>
    </mc:AlternateContent>
    <xdr:clientData/>
  </xdr:oneCellAnchor>
  <xdr:oneCellAnchor>
    <xdr:from>
      <xdr:col>1</xdr:col>
      <xdr:colOff>19050</xdr:colOff>
      <xdr:row>30</xdr:row>
      <xdr:rowOff>23812</xdr:rowOff>
    </xdr:from>
    <xdr:ext cx="1646861" cy="175369"/>
    <mc:AlternateContent xmlns:mc="http://schemas.openxmlformats.org/markup-compatibility/2006">
      <mc:Choice xmlns:a14="http://schemas.microsoft.com/office/drawing/2010/main" Requires="a14">
        <xdr:sp macro="" textlink="">
          <xdr:nvSpPr>
            <xdr:cNvPr id="28" name="Textfeld 27">
              <a:extLst>
                <a:ext uri="{FF2B5EF4-FFF2-40B4-BE49-F238E27FC236}">
                  <a16:creationId xmlns:a16="http://schemas.microsoft.com/office/drawing/2014/main" id="{B648B2BA-51FA-43E0-83FB-32DD7FB0C772}"/>
                </a:ext>
              </a:extLst>
            </xdr:cNvPr>
            <xdr:cNvSpPr txBox="1"/>
          </xdr:nvSpPr>
          <xdr:spPr>
            <a:xfrm>
              <a:off x="781050" y="5853112"/>
              <a:ext cx="164686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p>
                      <m:sSupPr>
                        <m:ctrlPr>
                          <a:rPr lang="de-DE" sz="1100" b="0" i="1">
                            <a:latin typeface="Cambria Math" panose="02040503050406030204" pitchFamily="18" charset="0"/>
                          </a:rPr>
                        </m:ctrlPr>
                      </m:sSupPr>
                      <m:e>
                        <m:r>
                          <a:rPr lang="de-DE" sz="1100" b="0" i="1">
                            <a:latin typeface="Cambria Math" panose="02040503050406030204" pitchFamily="18" charset="0"/>
                          </a:rPr>
                          <m:t>𝑎</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𝑏</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2</m:t>
                        </m:r>
                      </m:sup>
                    </m:sSup>
                    <m:r>
                      <a:rPr lang="de-DE" sz="1100" b="0" i="1">
                        <a:latin typeface="Cambria Math" panose="02040503050406030204" pitchFamily="18" charset="0"/>
                      </a:rPr>
                      <m:t>−2</m:t>
                    </m:r>
                    <m:r>
                      <a:rPr lang="de-DE" sz="1100" b="0" i="1">
                        <a:latin typeface="Cambria Math" panose="02040503050406030204" pitchFamily="18" charset="0"/>
                      </a:rPr>
                      <m:t>𝑏𝑐</m:t>
                    </m:r>
                    <m:r>
                      <a:rPr lang="de-DE" sz="1100" b="0" i="1">
                        <a:latin typeface="Cambria Math" panose="02040503050406030204" pitchFamily="18" charset="0"/>
                      </a:rPr>
                      <m:t>∗</m:t>
                    </m:r>
                    <m:func>
                      <m:funcPr>
                        <m:ctrlPr>
                          <a:rPr lang="de-DE" sz="1100" b="0" i="1">
                            <a:latin typeface="Cambria Math" panose="02040503050406030204" pitchFamily="18" charset="0"/>
                          </a:rPr>
                        </m:ctrlPr>
                      </m:funcPr>
                      <m:fName>
                        <m:r>
                          <m:rPr>
                            <m:sty m:val="p"/>
                          </m:rPr>
                          <a:rPr lang="de-DE" sz="1100" b="0" i="0">
                            <a:latin typeface="Cambria Math" panose="02040503050406030204" pitchFamily="18" charset="0"/>
                          </a:rPr>
                          <m:t>cos</m:t>
                        </m:r>
                      </m:fName>
                      <m:e>
                        <m:r>
                          <a:rPr lang="de-DE" sz="1100" b="0" i="1">
                            <a:latin typeface="Cambria Math" panose="02040503050406030204" pitchFamily="18" charset="0"/>
                            <a:ea typeface="Cambria Math" panose="02040503050406030204" pitchFamily="18" charset="0"/>
                          </a:rPr>
                          <m:t>𝛼</m:t>
                        </m:r>
                      </m:e>
                    </m:func>
                  </m:oMath>
                </m:oMathPara>
              </a14:m>
              <a:endParaRPr lang="de-DE" sz="1100"/>
            </a:p>
          </xdr:txBody>
        </xdr:sp>
      </mc:Choice>
      <mc:Fallback>
        <xdr:sp macro="" textlink="">
          <xdr:nvSpPr>
            <xdr:cNvPr id="28" name="Textfeld 27">
              <a:extLst>
                <a:ext uri="{FF2B5EF4-FFF2-40B4-BE49-F238E27FC236}">
                  <a16:creationId xmlns:a16="http://schemas.microsoft.com/office/drawing/2014/main" id="{B648B2BA-51FA-43E0-83FB-32DD7FB0C772}"/>
                </a:ext>
              </a:extLst>
            </xdr:cNvPr>
            <xdr:cNvSpPr txBox="1"/>
          </xdr:nvSpPr>
          <xdr:spPr>
            <a:xfrm>
              <a:off x="781050" y="5853112"/>
              <a:ext cx="164686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𝑎^2=𝑏^2+𝑐^2−2𝑏𝑐∗cos⁡</a:t>
              </a:r>
              <a:r>
                <a:rPr lang="de-DE" sz="1100" b="0" i="0">
                  <a:latin typeface="Cambria Math" panose="02040503050406030204" pitchFamily="18" charset="0"/>
                  <a:ea typeface="Cambria Math" panose="02040503050406030204" pitchFamily="18" charset="0"/>
                </a:rPr>
                <a:t>𝛼</a:t>
              </a:r>
              <a:endParaRPr lang="de-DE" sz="1100"/>
            </a:p>
          </xdr:txBody>
        </xdr:sp>
      </mc:Fallback>
    </mc:AlternateContent>
    <xdr:clientData/>
  </xdr:oneCellAnchor>
  <xdr:oneCellAnchor>
    <xdr:from>
      <xdr:col>6</xdr:col>
      <xdr:colOff>742950</xdr:colOff>
      <xdr:row>30</xdr:row>
      <xdr:rowOff>33337</xdr:rowOff>
    </xdr:from>
    <xdr:ext cx="1690206" cy="175369"/>
    <mc:AlternateContent xmlns:mc="http://schemas.openxmlformats.org/markup-compatibility/2006">
      <mc:Choice xmlns:a14="http://schemas.microsoft.com/office/drawing/2010/main" Requires="a14">
        <xdr:sp macro="" textlink="">
          <xdr:nvSpPr>
            <xdr:cNvPr id="29" name="Textfeld 28">
              <a:extLst>
                <a:ext uri="{FF2B5EF4-FFF2-40B4-BE49-F238E27FC236}">
                  <a16:creationId xmlns:a16="http://schemas.microsoft.com/office/drawing/2014/main" id="{6D9407D1-89DF-4538-8E51-31B9465C2DD3}"/>
                </a:ext>
              </a:extLst>
            </xdr:cNvPr>
            <xdr:cNvSpPr txBox="1"/>
          </xdr:nvSpPr>
          <xdr:spPr>
            <a:xfrm>
              <a:off x="5314950" y="5862637"/>
              <a:ext cx="1690206"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p>
                      <m:sSupPr>
                        <m:ctrlPr>
                          <a:rPr lang="de-DE" sz="1100" b="0" i="1">
                            <a:latin typeface="Cambria Math" panose="02040503050406030204" pitchFamily="18" charset="0"/>
                          </a:rPr>
                        </m:ctrlPr>
                      </m:sSupPr>
                      <m:e>
                        <m:r>
                          <a:rPr lang="de-DE" sz="1100" b="0" i="1">
                            <a:latin typeface="Cambria Math" panose="02040503050406030204" pitchFamily="18" charset="0"/>
                          </a:rPr>
                          <m:t>𝑏</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𝑎</m:t>
                        </m:r>
                      </m:e>
                      <m:sup>
                        <m:r>
                          <a:rPr lang="de-DE" sz="1100" b="0" i="1">
                            <a:latin typeface="Cambria Math" panose="02040503050406030204" pitchFamily="18" charset="0"/>
                          </a:rPr>
                          <m:t>2</m:t>
                        </m:r>
                      </m:sup>
                    </m:sSup>
                    <m:r>
                      <a:rPr lang="de-DE" sz="1100" b="0" i="1">
                        <a:latin typeface="Cambria Math" panose="02040503050406030204" pitchFamily="18" charset="0"/>
                      </a:rPr>
                      <m:t>+</m:t>
                    </m:r>
                    <m:sSup>
                      <m:sSupPr>
                        <m:ctrlPr>
                          <a:rPr lang="de-DE" sz="1100" b="0" i="1">
                            <a:latin typeface="Cambria Math" panose="02040503050406030204" pitchFamily="18" charset="0"/>
                          </a:rPr>
                        </m:ctrlPr>
                      </m:sSupPr>
                      <m:e>
                        <m:r>
                          <a:rPr lang="de-DE" sz="1100" b="0" i="1">
                            <a:latin typeface="Cambria Math" panose="02040503050406030204" pitchFamily="18" charset="0"/>
                          </a:rPr>
                          <m:t>𝑐</m:t>
                        </m:r>
                      </m:e>
                      <m:sup>
                        <m:r>
                          <a:rPr lang="de-DE" sz="1100" b="0" i="1">
                            <a:latin typeface="Cambria Math" panose="02040503050406030204" pitchFamily="18" charset="0"/>
                          </a:rPr>
                          <m:t>2</m:t>
                        </m:r>
                      </m:sup>
                    </m:sSup>
                    <m:r>
                      <a:rPr lang="de-DE" sz="1100" b="0" i="1">
                        <a:latin typeface="Cambria Math" panose="02040503050406030204" pitchFamily="18" charset="0"/>
                      </a:rPr>
                      <m:t>−2</m:t>
                    </m:r>
                    <m:r>
                      <a:rPr lang="de-DE" sz="1100" b="0" i="1">
                        <a:latin typeface="Cambria Math" panose="02040503050406030204" pitchFamily="18" charset="0"/>
                      </a:rPr>
                      <m:t>𝑎𝑐</m:t>
                    </m:r>
                    <m:r>
                      <a:rPr lang="de-DE" sz="1100" b="0" i="1">
                        <a:latin typeface="Cambria Math" panose="02040503050406030204" pitchFamily="18" charset="0"/>
                      </a:rPr>
                      <m:t>∗</m:t>
                    </m:r>
                    <m:func>
                      <m:funcPr>
                        <m:ctrlPr>
                          <a:rPr lang="de-DE" sz="1100" b="0" i="1">
                            <a:latin typeface="Cambria Math" panose="02040503050406030204" pitchFamily="18" charset="0"/>
                          </a:rPr>
                        </m:ctrlPr>
                      </m:funcPr>
                      <m:fName>
                        <m:r>
                          <m:rPr>
                            <m:sty m:val="p"/>
                          </m:rPr>
                          <a:rPr lang="de-DE" sz="1100" b="0" i="0">
                            <a:latin typeface="Cambria Math" panose="02040503050406030204" pitchFamily="18" charset="0"/>
                          </a:rPr>
                          <m:t>cos</m:t>
                        </m:r>
                      </m:fName>
                      <m:e>
                        <m:r>
                          <a:rPr lang="de-DE" sz="1100" b="0" i="1">
                            <a:latin typeface="Cambria Math" panose="02040503050406030204" pitchFamily="18" charset="0"/>
                            <a:ea typeface="Cambria Math" panose="02040503050406030204" pitchFamily="18" charset="0"/>
                          </a:rPr>
                          <m:t>𝛽</m:t>
                        </m:r>
                      </m:e>
                    </m:func>
                  </m:oMath>
                </m:oMathPara>
              </a14:m>
              <a:endParaRPr lang="de-DE" sz="1100"/>
            </a:p>
          </xdr:txBody>
        </xdr:sp>
      </mc:Choice>
      <mc:Fallback>
        <xdr:sp macro="" textlink="">
          <xdr:nvSpPr>
            <xdr:cNvPr id="29" name="Textfeld 28">
              <a:extLst>
                <a:ext uri="{FF2B5EF4-FFF2-40B4-BE49-F238E27FC236}">
                  <a16:creationId xmlns:a16="http://schemas.microsoft.com/office/drawing/2014/main" id="{6D9407D1-89DF-4538-8E51-31B9465C2DD3}"/>
                </a:ext>
              </a:extLst>
            </xdr:cNvPr>
            <xdr:cNvSpPr txBox="1"/>
          </xdr:nvSpPr>
          <xdr:spPr>
            <a:xfrm>
              <a:off x="5314950" y="5862637"/>
              <a:ext cx="1690206"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𝑏^2=𝑎^2+𝑐^2−2𝑎𝑐∗cos⁡</a:t>
              </a:r>
              <a:r>
                <a:rPr lang="de-DE" sz="1100" b="0" i="0">
                  <a:latin typeface="Cambria Math" panose="02040503050406030204" pitchFamily="18" charset="0"/>
                  <a:ea typeface="Cambria Math" panose="02040503050406030204" pitchFamily="18" charset="0"/>
                </a:rPr>
                <a:t>𝛽</a:t>
              </a:r>
              <a:endParaRPr lang="de-DE" sz="1100"/>
            </a:p>
          </xdr:txBody>
        </xdr:sp>
      </mc:Fallback>
    </mc:AlternateContent>
    <xdr:clientData/>
  </xdr:oneCellAnchor>
  <xdr:oneCellAnchor>
    <xdr:from>
      <xdr:col>14</xdr:col>
      <xdr:colOff>57150</xdr:colOff>
      <xdr:row>30</xdr:row>
      <xdr:rowOff>14287</xdr:rowOff>
    </xdr:from>
    <xdr:ext cx="953915" cy="172227"/>
    <mc:AlternateContent xmlns:mc="http://schemas.openxmlformats.org/markup-compatibility/2006">
      <mc:Choice xmlns:a14="http://schemas.microsoft.com/office/drawing/2010/main" Requires="a14">
        <xdr:sp macro="" textlink="">
          <xdr:nvSpPr>
            <xdr:cNvPr id="30" name="Textfeld 29">
              <a:extLst>
                <a:ext uri="{FF2B5EF4-FFF2-40B4-BE49-F238E27FC236}">
                  <a16:creationId xmlns:a16="http://schemas.microsoft.com/office/drawing/2014/main" id="{57047906-7E3A-467B-AF65-838C33056B67}"/>
                </a:ext>
              </a:extLst>
            </xdr:cNvPr>
            <xdr:cNvSpPr txBox="1"/>
          </xdr:nvSpPr>
          <xdr:spPr>
            <a:xfrm>
              <a:off x="10725150" y="5843587"/>
              <a:ext cx="95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l-GR" sz="1100" i="1">
                      <a:latin typeface="Cambria Math" panose="02040503050406030204" pitchFamily="18" charset="0"/>
                    </a:rPr>
                    <m:t>𝜌</m:t>
                  </m:r>
                </m:oMath>
              </a14:m>
              <a:r>
                <a:rPr lang="de-DE" sz="1100"/>
                <a:t>=(s-a)*tan(</a:t>
              </a:r>
              <a:r>
                <a:rPr lang="el-GR" sz="1100"/>
                <a:t>α</a:t>
              </a:r>
              <a:r>
                <a:rPr lang="de-DE" sz="1100"/>
                <a:t>/2)</a:t>
              </a:r>
            </a:p>
          </xdr:txBody>
        </xdr:sp>
      </mc:Choice>
      <mc:Fallback>
        <xdr:sp macro="" textlink="">
          <xdr:nvSpPr>
            <xdr:cNvPr id="30" name="Textfeld 29">
              <a:extLst>
                <a:ext uri="{FF2B5EF4-FFF2-40B4-BE49-F238E27FC236}">
                  <a16:creationId xmlns:a16="http://schemas.microsoft.com/office/drawing/2014/main" id="{57047906-7E3A-467B-AF65-838C33056B67}"/>
                </a:ext>
              </a:extLst>
            </xdr:cNvPr>
            <xdr:cNvSpPr txBox="1"/>
          </xdr:nvSpPr>
          <xdr:spPr>
            <a:xfrm>
              <a:off x="10725150" y="5843587"/>
              <a:ext cx="95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l-GR" sz="1100" i="0">
                  <a:latin typeface="Cambria Math" panose="02040503050406030204" pitchFamily="18" charset="0"/>
                </a:rPr>
                <a:t>𝜌</a:t>
              </a:r>
              <a:r>
                <a:rPr lang="de-DE" sz="1100"/>
                <a:t>=(s-a)*tan(</a:t>
              </a:r>
              <a:r>
                <a:rPr lang="el-GR" sz="1100"/>
                <a:t>α</a:t>
              </a:r>
              <a:r>
                <a:rPr lang="de-DE" sz="1100"/>
                <a:t>/2)</a:t>
              </a:r>
            </a:p>
          </xdr:txBody>
        </xdr:sp>
      </mc:Fallback>
    </mc:AlternateContent>
    <xdr:clientData/>
  </xdr:oneCellAnchor>
  <xdr:oneCellAnchor>
    <xdr:from>
      <xdr:col>1</xdr:col>
      <xdr:colOff>0</xdr:colOff>
      <xdr:row>39</xdr:row>
      <xdr:rowOff>152399</xdr:rowOff>
    </xdr:from>
    <xdr:ext cx="4524375" cy="2333626"/>
    <xdr:sp macro="" textlink="">
      <xdr:nvSpPr>
        <xdr:cNvPr id="31" name="Textfeld 30">
          <a:extLst>
            <a:ext uri="{FF2B5EF4-FFF2-40B4-BE49-F238E27FC236}">
              <a16:creationId xmlns:a16="http://schemas.microsoft.com/office/drawing/2014/main" id="{4C2DD286-9537-4065-AFF5-57644403B71A}"/>
            </a:ext>
          </a:extLst>
        </xdr:cNvPr>
        <xdr:cNvSpPr txBox="1"/>
      </xdr:nvSpPr>
      <xdr:spPr>
        <a:xfrm>
          <a:off x="762000" y="7696199"/>
          <a:ext cx="4524375" cy="2333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de-DE" sz="1100"/>
            <a:t>Eine Schraube wird mit einer Kraft Fv,Ed = 2 ⋅ XY belastet. X entspricht der ersten Zahl Ihrer Matrikelnummer und Y der zweiten Zahl Ihrer Matrikelnummer. Sollte die vordere Zahl eine 0 sein, setzen Sie eine 10 ein. Wählen Sie mithilfe von Excel automatisiert aus den Werten der Tafel 8.52 c eine ausreichend dimensionierte Schraubengröße. Die Lage der Scherfuge und die Schraubenfestigkeitsklasse SFK soll dabei festgelegt werden können und ist für die Ermittlung von Fv,Ed frei definierbar Der Lösungsweg ist selbstständig zu erarbeiten und zu dokumentieren. Ermitteln Sie die Schaftquerschnittsfläche der gewählten Schraube auf Grundlage der gegebenen Formeln und Tabellen. Unklare Abkürzungen der Variablen sollen selbstständig recherchiert werden.</a:t>
          </a:r>
        </a:p>
      </xdr:txBody>
    </xdr:sp>
    <xdr:clientData/>
  </xdr:oneCellAnchor>
  <xdr:twoCellAnchor editAs="oneCell">
    <xdr:from>
      <xdr:col>11</xdr:col>
      <xdr:colOff>6351</xdr:colOff>
      <xdr:row>41</xdr:row>
      <xdr:rowOff>3175</xdr:rowOff>
    </xdr:from>
    <xdr:to>
      <xdr:col>22</xdr:col>
      <xdr:colOff>758825</xdr:colOff>
      <xdr:row>80</xdr:row>
      <xdr:rowOff>34925</xdr:rowOff>
    </xdr:to>
    <xdr:pic>
      <xdr:nvPicPr>
        <xdr:cNvPr id="33" name="Grafik 32">
          <a:extLst>
            <a:ext uri="{FF2B5EF4-FFF2-40B4-BE49-F238E27FC236}">
              <a16:creationId xmlns:a16="http://schemas.microsoft.com/office/drawing/2014/main" id="{239E7AF9-DE6D-4559-A614-C696F4B58A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8351" y="7908925"/>
          <a:ext cx="9134474" cy="7461250"/>
        </a:xfrm>
        <a:prstGeom prst="rect">
          <a:avLst/>
        </a:prstGeom>
      </xdr:spPr>
    </xdr:pic>
    <xdr:clientData/>
  </xdr:twoCellAnchor>
  <xdr:twoCellAnchor editAs="oneCell">
    <xdr:from>
      <xdr:col>0</xdr:col>
      <xdr:colOff>761999</xdr:colOff>
      <xdr:row>60</xdr:row>
      <xdr:rowOff>0</xdr:rowOff>
    </xdr:from>
    <xdr:to>
      <xdr:col>6</xdr:col>
      <xdr:colOff>9524</xdr:colOff>
      <xdr:row>74</xdr:row>
      <xdr:rowOff>0</xdr:rowOff>
    </xdr:to>
    <xdr:pic>
      <xdr:nvPicPr>
        <xdr:cNvPr id="35" name="Grafik 34">
          <a:extLst>
            <a:ext uri="{FF2B5EF4-FFF2-40B4-BE49-F238E27FC236}">
              <a16:creationId xmlns:a16="http://schemas.microsoft.com/office/drawing/2014/main" id="{35D2BB7D-5807-422C-9056-6EB8AC853E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1999" y="11544300"/>
          <a:ext cx="3819525" cy="2667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142D4-DFDA-4922-80CD-8F07327A0D49}">
  <dimension ref="A1:AB106"/>
  <sheetViews>
    <sheetView tabSelected="1" topLeftCell="A83" zoomScaleNormal="100" workbookViewId="0">
      <selection activeCell="A107" sqref="A107"/>
    </sheetView>
  </sheetViews>
  <sheetFormatPr baseColWidth="10" defaultRowHeight="15" x14ac:dyDescent="0.25"/>
  <cols>
    <col min="1" max="1" width="11.42578125" customWidth="1"/>
  </cols>
  <sheetData>
    <row r="1" spans="1:12" x14ac:dyDescent="0.25">
      <c r="A1" t="s">
        <v>28</v>
      </c>
    </row>
    <row r="2" spans="1:12" x14ac:dyDescent="0.25">
      <c r="A2" t="s">
        <v>0</v>
      </c>
    </row>
    <row r="3" spans="1:12" x14ac:dyDescent="0.25">
      <c r="A3" t="s">
        <v>1</v>
      </c>
    </row>
    <row r="5" spans="1:12" x14ac:dyDescent="0.25">
      <c r="A5" t="s">
        <v>29</v>
      </c>
    </row>
    <row r="6" spans="1:12" x14ac:dyDescent="0.25">
      <c r="A6" s="1"/>
      <c r="B6" s="7"/>
      <c r="C6" s="7"/>
      <c r="D6" s="7"/>
      <c r="E6" s="7"/>
      <c r="F6" s="7"/>
      <c r="G6" s="7"/>
      <c r="I6" t="s">
        <v>16</v>
      </c>
      <c r="L6" s="2"/>
    </row>
    <row r="7" spans="1:12" x14ac:dyDescent="0.25">
      <c r="B7" s="7"/>
      <c r="C7" s="7"/>
      <c r="D7" s="7"/>
      <c r="E7" s="7"/>
      <c r="F7" s="7"/>
      <c r="G7" s="7"/>
      <c r="I7" t="s">
        <v>17</v>
      </c>
      <c r="L7" s="3"/>
    </row>
    <row r="8" spans="1:12" x14ac:dyDescent="0.25">
      <c r="B8" s="7"/>
      <c r="C8" s="7"/>
      <c r="D8" s="7"/>
      <c r="E8" s="7"/>
      <c r="F8" s="7"/>
      <c r="G8" s="7"/>
      <c r="I8" t="s">
        <v>18</v>
      </c>
      <c r="L8" s="4"/>
    </row>
    <row r="9" spans="1:12" x14ac:dyDescent="0.25">
      <c r="B9" s="7"/>
      <c r="C9" s="7"/>
      <c r="D9" s="7"/>
      <c r="E9" s="7"/>
      <c r="F9" s="7"/>
      <c r="G9" s="7"/>
    </row>
    <row r="10" spans="1:12" x14ac:dyDescent="0.25">
      <c r="B10" s="7"/>
      <c r="C10" s="7"/>
      <c r="D10" s="7"/>
      <c r="E10" s="7"/>
      <c r="F10" s="7"/>
      <c r="G10" s="7"/>
      <c r="J10" t="s">
        <v>31</v>
      </c>
    </row>
    <row r="11" spans="1:12" x14ac:dyDescent="0.25">
      <c r="B11" s="7"/>
      <c r="C11" s="7"/>
      <c r="D11" s="7"/>
      <c r="E11" s="7"/>
      <c r="F11" s="7"/>
      <c r="G11" s="7"/>
    </row>
    <row r="12" spans="1:12" x14ac:dyDescent="0.25">
      <c r="B12" s="7"/>
      <c r="C12" s="7"/>
      <c r="D12" s="7"/>
      <c r="E12" s="7"/>
      <c r="F12" s="7"/>
      <c r="G12" s="7"/>
    </row>
    <row r="13" spans="1:12" x14ac:dyDescent="0.25">
      <c r="B13" s="7"/>
      <c r="C13" s="7"/>
      <c r="D13" s="7"/>
      <c r="E13" s="7"/>
      <c r="F13" s="7"/>
      <c r="G13" s="7"/>
    </row>
    <row r="14" spans="1:12" x14ac:dyDescent="0.25">
      <c r="A14" t="s">
        <v>2</v>
      </c>
      <c r="C14" t="s">
        <v>3</v>
      </c>
      <c r="D14" t="s">
        <v>11</v>
      </c>
    </row>
    <row r="15" spans="1:12" x14ac:dyDescent="0.25">
      <c r="A15" t="s">
        <v>5</v>
      </c>
      <c r="B15" s="2">
        <v>8</v>
      </c>
      <c r="C15" t="s">
        <v>4</v>
      </c>
    </row>
    <row r="16" spans="1:12" x14ac:dyDescent="0.25">
      <c r="A16" t="s">
        <v>6</v>
      </c>
      <c r="B16" s="2">
        <v>10</v>
      </c>
      <c r="C16" t="s">
        <v>4</v>
      </c>
    </row>
    <row r="17" spans="1:14" x14ac:dyDescent="0.25">
      <c r="A17" t="s">
        <v>7</v>
      </c>
      <c r="B17" s="2">
        <v>6</v>
      </c>
      <c r="C17" t="s">
        <v>4</v>
      </c>
    </row>
    <row r="19" spans="1:14" x14ac:dyDescent="0.25">
      <c r="A19" t="s">
        <v>8</v>
      </c>
    </row>
    <row r="20" spans="1:14" ht="18" x14ac:dyDescent="0.35">
      <c r="A20" t="s">
        <v>9</v>
      </c>
      <c r="B20" s="3">
        <f>SQRT(2*(B15^2+B16^2)-B17^2)/2</f>
        <v>8.5440037453175304</v>
      </c>
      <c r="C20" t="s">
        <v>4</v>
      </c>
    </row>
    <row r="21" spans="1:14" ht="18" x14ac:dyDescent="0.35">
      <c r="A21" t="s">
        <v>10</v>
      </c>
      <c r="B21" s="3">
        <f>SQRT(B29*(B29-B15)*(B29-B16)*(B29-B17))</f>
        <v>24</v>
      </c>
      <c r="C21" t="s">
        <v>14</v>
      </c>
    </row>
    <row r="22" spans="1:14" ht="18" x14ac:dyDescent="0.35">
      <c r="A22" t="s">
        <v>12</v>
      </c>
      <c r="B22" s="3">
        <f>O33^2*PI()</f>
        <v>12.566370614359172</v>
      </c>
      <c r="C22" t="s">
        <v>14</v>
      </c>
    </row>
    <row r="23" spans="1:14" x14ac:dyDescent="0.25">
      <c r="A23" s="5" t="s">
        <v>20</v>
      </c>
      <c r="B23" s="3">
        <f>ACOS(E33)*180/PI()</f>
        <v>53.13010235415598</v>
      </c>
      <c r="C23" t="s">
        <v>15</v>
      </c>
      <c r="D23" s="5"/>
    </row>
    <row r="24" spans="1:14" x14ac:dyDescent="0.25">
      <c r="A24" s="5" t="s">
        <v>21</v>
      </c>
      <c r="B24" s="3">
        <f>ACOS(K33)*180/PI()</f>
        <v>90</v>
      </c>
      <c r="C24" t="s">
        <v>15</v>
      </c>
      <c r="D24" s="5"/>
    </row>
    <row r="25" spans="1:14" x14ac:dyDescent="0.25">
      <c r="A25" s="5" t="s">
        <v>19</v>
      </c>
      <c r="B25" s="3">
        <f>180-B23-B24</f>
        <v>36.86989764584402</v>
      </c>
      <c r="C25" t="s">
        <v>15</v>
      </c>
      <c r="D25" s="5"/>
    </row>
    <row r="28" spans="1:14" x14ac:dyDescent="0.25">
      <c r="A28" t="s">
        <v>13</v>
      </c>
    </row>
    <row r="29" spans="1:14" x14ac:dyDescent="0.25">
      <c r="A29" t="s">
        <v>25</v>
      </c>
      <c r="B29" s="4">
        <f>(B15+B16+B17)/2</f>
        <v>12</v>
      </c>
      <c r="C29" t="s">
        <v>14</v>
      </c>
    </row>
    <row r="31" spans="1:14" x14ac:dyDescent="0.25">
      <c r="A31" t="s">
        <v>22</v>
      </c>
      <c r="E31" t="s">
        <v>23</v>
      </c>
      <c r="G31" t="s">
        <v>22</v>
      </c>
      <c r="K31" t="s">
        <v>24</v>
      </c>
      <c r="N31" t="s">
        <v>26</v>
      </c>
    </row>
    <row r="33" spans="1:15" x14ac:dyDescent="0.25">
      <c r="E33" s="4">
        <f>((B15^2-B16^2-B17^2)/(-2*B16*B17))</f>
        <v>0.6</v>
      </c>
      <c r="K33" s="4">
        <f>((B16^2-B15^2-B17^2)/(-2*B15*B17))</f>
        <v>0</v>
      </c>
      <c r="N33" t="s">
        <v>27</v>
      </c>
      <c r="O33" s="4">
        <f>(B29-B15)*TAN((B23*PI()/180)/2)</f>
        <v>2</v>
      </c>
    </row>
    <row r="36" spans="1:15" x14ac:dyDescent="0.25">
      <c r="E36" s="3">
        <f>ACOS(E33)*180/PI()</f>
        <v>53.13010235415598</v>
      </c>
      <c r="K36" s="3">
        <f>ACOS(K33)*180/PI()</f>
        <v>90</v>
      </c>
    </row>
    <row r="40" spans="1:15" x14ac:dyDescent="0.25">
      <c r="A40" t="s">
        <v>30</v>
      </c>
    </row>
    <row r="41" spans="1:15" x14ac:dyDescent="0.25">
      <c r="B41" s="6"/>
      <c r="C41" s="6"/>
      <c r="D41" s="6"/>
      <c r="E41" s="6"/>
      <c r="F41" s="6"/>
      <c r="G41" s="6"/>
    </row>
    <row r="42" spans="1:15" x14ac:dyDescent="0.25">
      <c r="B42" s="7"/>
      <c r="C42" s="7"/>
      <c r="D42" s="7"/>
      <c r="E42" s="7"/>
      <c r="F42" s="7"/>
      <c r="G42" s="7"/>
    </row>
    <row r="43" spans="1:15" x14ac:dyDescent="0.25">
      <c r="B43" s="7"/>
      <c r="C43" s="7"/>
      <c r="D43" s="7"/>
      <c r="E43" s="7"/>
      <c r="F43" s="7"/>
      <c r="G43" s="7"/>
    </row>
    <row r="44" spans="1:15" x14ac:dyDescent="0.25">
      <c r="B44" s="7"/>
      <c r="C44" s="7"/>
      <c r="D44" s="7"/>
      <c r="E44" s="7"/>
      <c r="F44" s="7"/>
      <c r="G44" s="7"/>
    </row>
    <row r="45" spans="1:15" x14ac:dyDescent="0.25">
      <c r="B45" s="7"/>
      <c r="C45" s="7"/>
      <c r="D45" s="7"/>
      <c r="E45" s="7"/>
      <c r="F45" s="7"/>
      <c r="G45" s="7"/>
    </row>
    <row r="46" spans="1:15" x14ac:dyDescent="0.25">
      <c r="B46" s="7"/>
      <c r="C46" s="7"/>
      <c r="D46" s="7"/>
      <c r="E46" s="7"/>
      <c r="F46" s="7"/>
      <c r="G46" s="7"/>
    </row>
    <row r="47" spans="1:15" x14ac:dyDescent="0.25">
      <c r="B47" s="7"/>
      <c r="C47" s="7"/>
      <c r="D47" s="7"/>
      <c r="E47" s="7"/>
      <c r="F47" s="7"/>
      <c r="G47" s="7"/>
    </row>
    <row r="48" spans="1:15" x14ac:dyDescent="0.25">
      <c r="B48" s="7"/>
      <c r="C48" s="7"/>
      <c r="D48" s="7"/>
      <c r="E48" s="7"/>
      <c r="F48" s="7"/>
      <c r="G48" s="7"/>
    </row>
    <row r="49" spans="2:7" x14ac:dyDescent="0.25">
      <c r="B49" s="7"/>
      <c r="C49" s="7"/>
      <c r="D49" s="7"/>
      <c r="E49" s="7"/>
      <c r="F49" s="7"/>
      <c r="G49" s="7"/>
    </row>
    <row r="50" spans="2:7" x14ac:dyDescent="0.25">
      <c r="B50" s="7"/>
      <c r="C50" s="7"/>
      <c r="D50" s="7"/>
      <c r="E50" s="7"/>
      <c r="F50" s="7"/>
      <c r="G50" s="7"/>
    </row>
    <row r="55" spans="2:7" x14ac:dyDescent="0.25">
      <c r="B55" t="s">
        <v>33</v>
      </c>
    </row>
    <row r="60" spans="2:7" x14ac:dyDescent="0.25">
      <c r="B60" t="s">
        <v>31</v>
      </c>
    </row>
    <row r="75" spans="2:3" x14ac:dyDescent="0.25">
      <c r="B75" t="s">
        <v>32</v>
      </c>
    </row>
    <row r="80" spans="2:3" x14ac:dyDescent="0.25">
      <c r="C80" s="10"/>
    </row>
    <row r="81" spans="1:28" ht="18" x14ac:dyDescent="0.35">
      <c r="B81" t="s">
        <v>34</v>
      </c>
      <c r="C81" s="12">
        <v>160</v>
      </c>
      <c r="D81" t="s">
        <v>35</v>
      </c>
    </row>
    <row r="82" spans="1:28" x14ac:dyDescent="0.25">
      <c r="B82" t="s">
        <v>44</v>
      </c>
      <c r="C82" s="16">
        <v>10.9</v>
      </c>
      <c r="D82" t="s">
        <v>48</v>
      </c>
    </row>
    <row r="83" spans="1:28" x14ac:dyDescent="0.25">
      <c r="A83" t="s">
        <v>57</v>
      </c>
      <c r="C83" t="s">
        <v>45</v>
      </c>
      <c r="L83" t="s">
        <v>46</v>
      </c>
      <c r="U83" t="s">
        <v>47</v>
      </c>
    </row>
    <row r="84" spans="1:28" x14ac:dyDescent="0.25">
      <c r="A84" t="s">
        <v>49</v>
      </c>
      <c r="C84" s="8" t="s">
        <v>36</v>
      </c>
      <c r="D84" s="8" t="s">
        <v>37</v>
      </c>
      <c r="E84" s="8" t="s">
        <v>38</v>
      </c>
      <c r="F84" s="8" t="s">
        <v>39</v>
      </c>
      <c r="G84" s="8" t="s">
        <v>40</v>
      </c>
      <c r="H84" s="8" t="s">
        <v>41</v>
      </c>
      <c r="I84" s="8" t="s">
        <v>42</v>
      </c>
      <c r="J84" s="8" t="s">
        <v>43</v>
      </c>
      <c r="L84" s="8" t="s">
        <v>36</v>
      </c>
      <c r="M84" s="8" t="s">
        <v>37</v>
      </c>
      <c r="N84" s="8" t="s">
        <v>38</v>
      </c>
      <c r="O84" s="8" t="s">
        <v>39</v>
      </c>
      <c r="P84" s="8" t="s">
        <v>40</v>
      </c>
      <c r="Q84" s="8" t="s">
        <v>41</v>
      </c>
      <c r="R84" s="8" t="s">
        <v>42</v>
      </c>
      <c r="S84" s="8" t="s">
        <v>43</v>
      </c>
      <c r="U84" s="8" t="s">
        <v>36</v>
      </c>
      <c r="V84" s="8" t="s">
        <v>37</v>
      </c>
      <c r="W84" s="8" t="s">
        <v>38</v>
      </c>
      <c r="X84" s="8" t="s">
        <v>39</v>
      </c>
      <c r="Y84" s="8" t="s">
        <v>40</v>
      </c>
      <c r="Z84" s="8" t="s">
        <v>41</v>
      </c>
      <c r="AA84" s="8" t="s">
        <v>42</v>
      </c>
      <c r="AB84" s="8" t="s">
        <v>43</v>
      </c>
    </row>
    <row r="85" spans="1:28" ht="18" x14ac:dyDescent="0.35">
      <c r="A85" t="s">
        <v>50</v>
      </c>
      <c r="C85" s="11">
        <f>VLOOKUP(C82,Daten!A2:I5,3)</f>
        <v>96.5</v>
      </c>
      <c r="D85" s="11">
        <f>VLOOKUP(C82,Daten!A2:I5,3)</f>
        <v>96.5</v>
      </c>
      <c r="E85" s="11">
        <f>VLOOKUP(C82,Daten!A2:I5,4)</f>
        <v>150.69999999999999</v>
      </c>
      <c r="F85" s="11">
        <f>VLOOKUP(C82,Daten!A2:I5,5)</f>
        <v>182.4</v>
      </c>
      <c r="G85" s="11">
        <f>VLOOKUP(C82,Daten!A2:I5,6)</f>
        <v>217</v>
      </c>
      <c r="H85" s="11">
        <f>VLOOKUP(C82,Daten!A2:I5,7)</f>
        <v>275</v>
      </c>
      <c r="I85" s="11">
        <f>VLOOKUP(C82,Daten!A2:I5,8)</f>
        <v>339.4</v>
      </c>
      <c r="J85" s="11">
        <f>VLOOKUP(C82,Daten!A2:I5,9)</f>
        <v>488.6</v>
      </c>
      <c r="L85" s="11">
        <f>VLOOKUP(C82,Daten!A9:I12,2)</f>
        <v>33.700000000000003</v>
      </c>
      <c r="M85" s="11">
        <f>VLOOKUP(C82,Daten!A9:I12,3)</f>
        <v>62.8</v>
      </c>
      <c r="N85" s="11">
        <f>VLOOKUP(C82,Daten!A9:I12,4)</f>
        <v>98</v>
      </c>
      <c r="O85" s="11">
        <f>VLOOKUP(C82,Daten!A9:I12,5)</f>
        <v>121.2</v>
      </c>
      <c r="P85" s="11">
        <f>VLOOKUP(C82,Daten!A9:I12,6)</f>
        <v>141.19999999999999</v>
      </c>
      <c r="Q85" s="11">
        <f>VLOOKUP(C82,Daten!A9:I12,7)</f>
        <v>183.6</v>
      </c>
      <c r="R85" s="11">
        <f>VLOOKUP(C82,Daten!A9:I12,8)</f>
        <v>224.4</v>
      </c>
      <c r="S85" s="11">
        <f>VLOOKUP(C82,Daten!A9:I12,9)</f>
        <v>326.8</v>
      </c>
      <c r="U85" s="11">
        <f>VLOOKUP(C82,Daten!A16:I19,2)</f>
        <v>63.8</v>
      </c>
      <c r="V85" s="11">
        <f>VLOOKUP(C82,Daten!A16:I19,3)</f>
        <v>109</v>
      </c>
      <c r="W85" s="11">
        <f>VLOOKUP(C82,Daten!A16:I19,4)</f>
        <v>166.1</v>
      </c>
      <c r="X85" s="11">
        <f>VLOOKUP(C82,Daten!A16:I19,5)</f>
        <v>199.2</v>
      </c>
      <c r="Y85" s="11">
        <f>VLOOKUP(C82,Daten!A16:I19,6)</f>
        <v>235.7</v>
      </c>
      <c r="Z85" s="11">
        <f>VLOOKUP(C82,Daten!A16:I19,7)</f>
        <v>295.7</v>
      </c>
      <c r="AA85" s="11">
        <f>VLOOKUP(C82,Daten!A16:I19,8)</f>
        <v>362.4</v>
      </c>
      <c r="AB85" s="11">
        <f>VLOOKUP(C82,Daten!A16:I19,9)</f>
        <v>516</v>
      </c>
    </row>
    <row r="87" spans="1:28" x14ac:dyDescent="0.25">
      <c r="A87" t="s">
        <v>51</v>
      </c>
      <c r="C87" t="str">
        <f>IF(C85&gt;=C81,"ja","nein")</f>
        <v>nein</v>
      </c>
      <c r="D87" t="str">
        <f>IF(D85&gt;=C81,"ja","nein")</f>
        <v>nein</v>
      </c>
      <c r="E87" t="str">
        <f>IF(E85&gt;=C81,"ja","nein")</f>
        <v>nein</v>
      </c>
      <c r="F87" t="str">
        <f>IF(F85&gt;=C81,"ja","nein")</f>
        <v>ja</v>
      </c>
      <c r="G87" t="str">
        <f>IF(G85&gt;=C81,"ja","nein")</f>
        <v>ja</v>
      </c>
      <c r="H87" t="str">
        <f>IF(H85&gt;=C81,"ja","nein")</f>
        <v>ja</v>
      </c>
      <c r="I87" t="str">
        <f>IF(I85&gt;=C81,"ja","nein")</f>
        <v>ja</v>
      </c>
      <c r="J87" t="str">
        <f>IF(J85&gt;=C81,"ja","nein")</f>
        <v>ja</v>
      </c>
      <c r="L87" t="str">
        <f>IF(L85&gt;=C81,"ja","nein")</f>
        <v>nein</v>
      </c>
      <c r="M87" t="str">
        <f>IF(M85&gt;=C81,"ja","nein")</f>
        <v>nein</v>
      </c>
      <c r="N87" t="str">
        <f>IF(N85&gt;=C81,"ja","nein")</f>
        <v>nein</v>
      </c>
      <c r="O87" t="str">
        <f>IF(O85&gt;=C81,"ja","nein")</f>
        <v>nein</v>
      </c>
      <c r="P87" t="str">
        <f>IF(P85&gt;=C81,"ja","nein")</f>
        <v>nein</v>
      </c>
      <c r="Q87" t="str">
        <f>IF(Q85&gt;=C81,"ja","nein")</f>
        <v>ja</v>
      </c>
      <c r="R87" t="str">
        <f>IF(R85&gt;=C81,"ja","nein")</f>
        <v>ja</v>
      </c>
      <c r="S87" t="str">
        <f>IF(S85&gt;=C81,"ja","nein")</f>
        <v>ja</v>
      </c>
      <c r="U87" t="str">
        <f>IF(U85&gt;=C81,"ja","nein")</f>
        <v>nein</v>
      </c>
      <c r="V87" t="str">
        <f>IF(V85&gt;=C81,"ja","nein")</f>
        <v>nein</v>
      </c>
      <c r="W87" t="str">
        <f>IF(W85&gt;=C81,"ja","nein")</f>
        <v>ja</v>
      </c>
      <c r="X87" t="str">
        <f>IF(X85&gt;=C81,"ja","nein")</f>
        <v>ja</v>
      </c>
      <c r="Y87" t="str">
        <f>IF(Y85&gt;=C81,"ja","nein")</f>
        <v>ja</v>
      </c>
      <c r="Z87" t="str">
        <f>IF(Z85&gt;=C81,"ja","nein")</f>
        <v>ja</v>
      </c>
      <c r="AA87" t="str">
        <f>IF(AA85&gt;=C81,"ja","nein")</f>
        <v>ja</v>
      </c>
      <c r="AB87" t="str">
        <f>IF(AB85&gt;=C81,"ja","nein")</f>
        <v>ja</v>
      </c>
    </row>
    <row r="88" spans="1:28" x14ac:dyDescent="0.25">
      <c r="A88" t="s">
        <v>52</v>
      </c>
    </row>
    <row r="90" spans="1:28" x14ac:dyDescent="0.25">
      <c r="A90" t="s">
        <v>53</v>
      </c>
      <c r="C90" s="14">
        <f>MATCH("ja",C87:J87,0)</f>
        <v>4</v>
      </c>
      <c r="L90" s="15">
        <f>MATCH("ja",L87:S87,0)</f>
        <v>6</v>
      </c>
      <c r="U90" s="15">
        <f>MATCH("ja",U87:AB87,0)</f>
        <v>3</v>
      </c>
    </row>
    <row r="91" spans="1:28" x14ac:dyDescent="0.25">
      <c r="A91" t="s">
        <v>54</v>
      </c>
      <c r="B91" s="13"/>
      <c r="L91" s="13"/>
    </row>
    <row r="92" spans="1:28" x14ac:dyDescent="0.25">
      <c r="C92" s="15" t="str" cm="1">
        <f t="array" ref="C92">INDEX(C84:J84,C90)</f>
        <v>M22</v>
      </c>
      <c r="L92" s="15" t="str" cm="1">
        <f t="array" ref="L92">INDEX(L84:S84,L90)</f>
        <v>M27</v>
      </c>
      <c r="U92" s="15" t="str" cm="1">
        <f t="array" ref="U92">INDEX(L84:S84,U90)</f>
        <v>M20</v>
      </c>
    </row>
    <row r="93" spans="1:28" ht="18" x14ac:dyDescent="0.35">
      <c r="A93" t="s">
        <v>50</v>
      </c>
      <c r="C93" s="15" cm="1">
        <f t="array" ref="C93">INDEX(C85:J85,C90)</f>
        <v>182.4</v>
      </c>
      <c r="D93" t="s">
        <v>35</v>
      </c>
      <c r="L93" s="15" cm="1">
        <f t="array" ref="L93">INDEX(L85:S85,L90)</f>
        <v>183.6</v>
      </c>
      <c r="M93" t="s">
        <v>35</v>
      </c>
      <c r="U93" s="15" cm="1">
        <f t="array" ref="U93">INDEX(U85:AB85,U90)</f>
        <v>166.1</v>
      </c>
      <c r="V93" t="s">
        <v>35</v>
      </c>
    </row>
    <row r="94" spans="1:28" x14ac:dyDescent="0.25">
      <c r="A94" t="s">
        <v>55</v>
      </c>
      <c r="C94" s="15">
        <f>C81/C93*100</f>
        <v>87.719298245614027</v>
      </c>
      <c r="D94" t="s">
        <v>56</v>
      </c>
      <c r="L94" s="15">
        <f>C81/L93*100</f>
        <v>87.145969498910674</v>
      </c>
      <c r="M94" t="s">
        <v>56</v>
      </c>
      <c r="U94" s="15">
        <f>C81/U93*100</f>
        <v>96.327513546056593</v>
      </c>
      <c r="V94" t="s">
        <v>56</v>
      </c>
    </row>
    <row r="100" spans="1:5" x14ac:dyDescent="0.25">
      <c r="A100" t="s">
        <v>58</v>
      </c>
    </row>
    <row r="101" spans="1:5" x14ac:dyDescent="0.25">
      <c r="E101" s="5"/>
    </row>
    <row r="102" spans="1:5" x14ac:dyDescent="0.25">
      <c r="A102" t="s">
        <v>59</v>
      </c>
      <c r="E102" s="5"/>
    </row>
    <row r="103" spans="1:5" x14ac:dyDescent="0.25">
      <c r="A103" t="s">
        <v>61</v>
      </c>
    </row>
    <row r="104" spans="1:5" ht="18" x14ac:dyDescent="0.35">
      <c r="A104" t="s">
        <v>62</v>
      </c>
    </row>
    <row r="106" spans="1:5" x14ac:dyDescent="0.25">
      <c r="A106" t="s">
        <v>60</v>
      </c>
    </row>
  </sheetData>
  <phoneticPr fontId="4" type="noConversion"/>
  <conditionalFormatting sqref="C87:J87">
    <cfRule type="containsText" dxfId="5" priority="5" operator="containsText" text="ja">
      <formula>NOT(ISERROR(SEARCH("ja",C87)))</formula>
    </cfRule>
    <cfRule type="containsText" dxfId="4" priority="6" operator="containsText" text="nein">
      <formula>NOT(ISERROR(SEARCH("nein",C87)))</formula>
    </cfRule>
  </conditionalFormatting>
  <conditionalFormatting sqref="L87:S87">
    <cfRule type="containsText" dxfId="3" priority="3" operator="containsText" text="ja">
      <formula>NOT(ISERROR(SEARCH("ja",L87)))</formula>
    </cfRule>
    <cfRule type="containsText" dxfId="2" priority="4" operator="containsText" text="nein">
      <formula>NOT(ISERROR(SEARCH("nein",L87)))</formula>
    </cfRule>
  </conditionalFormatting>
  <conditionalFormatting sqref="U87:AB87">
    <cfRule type="containsText" dxfId="1" priority="1" operator="containsText" text="ja">
      <formula>NOT(ISERROR(SEARCH("ja",U87)))</formula>
    </cfRule>
    <cfRule type="containsText" dxfId="0" priority="2" operator="containsText" text="nein">
      <formula>NOT(ISERROR(SEARCH("nein",U87)))</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CB185DA-00A3-49E8-BF2F-01C0AE25D98D}">
          <x14:formula1>
            <xm:f>Daten!$A$2:$A$5</xm:f>
          </x14:formula1>
          <xm:sqref>C82</xm:sqref>
        </x14:dataValidation>
        <x14:dataValidation type="list" allowBlank="1" showInputMessage="1" showErrorMessage="1" xr:uid="{C9AC8EEC-4BD7-4AA8-B8B5-A2AA42C1C212}">
          <x14:formula1>
            <xm:f>#REF!</xm:f>
          </x14:formula1>
          <xm:sqref>C80:D80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33A3-3FCB-4C61-B15D-591251C7B307}">
  <dimension ref="A1:I19"/>
  <sheetViews>
    <sheetView workbookViewId="0">
      <selection activeCell="A20" sqref="A20"/>
    </sheetView>
  </sheetViews>
  <sheetFormatPr baseColWidth="10" defaultRowHeight="15" x14ac:dyDescent="0.25"/>
  <sheetData>
    <row r="1" spans="1:9" x14ac:dyDescent="0.25">
      <c r="B1" s="8" t="s">
        <v>36</v>
      </c>
      <c r="C1" s="8" t="s">
        <v>37</v>
      </c>
      <c r="D1" s="8" t="s">
        <v>38</v>
      </c>
      <c r="E1" s="8" t="s">
        <v>39</v>
      </c>
      <c r="F1" s="8" t="s">
        <v>40</v>
      </c>
      <c r="G1" s="8" t="s">
        <v>41</v>
      </c>
      <c r="H1" s="8" t="s">
        <v>42</v>
      </c>
      <c r="I1" s="8" t="s">
        <v>43</v>
      </c>
    </row>
    <row r="2" spans="1:9" x14ac:dyDescent="0.25">
      <c r="A2" s="9">
        <v>4.5999999999999996</v>
      </c>
      <c r="B2">
        <v>21.7</v>
      </c>
      <c r="C2">
        <v>38.6</v>
      </c>
      <c r="D2">
        <v>60.3</v>
      </c>
      <c r="E2">
        <v>73</v>
      </c>
      <c r="F2">
        <v>86.8</v>
      </c>
      <c r="G2">
        <v>110</v>
      </c>
      <c r="H2">
        <v>135.69999999999999</v>
      </c>
      <c r="I2">
        <v>195.5</v>
      </c>
    </row>
    <row r="3" spans="1:9" x14ac:dyDescent="0.25">
      <c r="A3" s="9">
        <v>5.6</v>
      </c>
      <c r="B3">
        <v>27.1</v>
      </c>
      <c r="C3">
        <v>48.2</v>
      </c>
      <c r="D3">
        <v>75.400000000000006</v>
      </c>
      <c r="E3">
        <v>91.2</v>
      </c>
      <c r="F3">
        <v>108.5</v>
      </c>
      <c r="G3">
        <v>137.5</v>
      </c>
      <c r="H3">
        <v>169.7</v>
      </c>
      <c r="I3">
        <v>244.3</v>
      </c>
    </row>
    <row r="4" spans="1:9" x14ac:dyDescent="0.25">
      <c r="A4" s="9">
        <v>8.8000000000000007</v>
      </c>
      <c r="B4">
        <v>43.4</v>
      </c>
      <c r="C4">
        <v>77.2</v>
      </c>
      <c r="D4">
        <v>120.6</v>
      </c>
      <c r="E4">
        <v>145.9</v>
      </c>
      <c r="F4">
        <v>173.6</v>
      </c>
      <c r="G4">
        <v>220</v>
      </c>
      <c r="H4">
        <v>271.5</v>
      </c>
      <c r="I4">
        <v>390.9</v>
      </c>
    </row>
    <row r="5" spans="1:9" x14ac:dyDescent="0.25">
      <c r="A5" s="9">
        <v>10.9</v>
      </c>
      <c r="B5">
        <v>54.2</v>
      </c>
      <c r="C5">
        <v>96.5</v>
      </c>
      <c r="D5">
        <v>150.69999999999999</v>
      </c>
      <c r="E5">
        <v>182.4</v>
      </c>
      <c r="F5">
        <v>217</v>
      </c>
      <c r="G5">
        <v>275</v>
      </c>
      <c r="H5">
        <v>339.4</v>
      </c>
      <c r="I5">
        <v>488.6</v>
      </c>
    </row>
    <row r="6" spans="1:9" x14ac:dyDescent="0.25">
      <c r="A6" s="9"/>
    </row>
    <row r="7" spans="1:9" x14ac:dyDescent="0.25">
      <c r="A7" s="9"/>
    </row>
    <row r="8" spans="1:9" x14ac:dyDescent="0.25">
      <c r="A8" s="9"/>
      <c r="B8" s="8" t="s">
        <v>36</v>
      </c>
      <c r="C8" s="8" t="s">
        <v>37</v>
      </c>
      <c r="D8" s="8" t="s">
        <v>38</v>
      </c>
      <c r="E8" s="8" t="s">
        <v>39</v>
      </c>
      <c r="F8" s="8" t="s">
        <v>40</v>
      </c>
      <c r="G8" s="8" t="s">
        <v>41</v>
      </c>
      <c r="H8" s="8" t="s">
        <v>42</v>
      </c>
      <c r="I8" s="8" t="s">
        <v>43</v>
      </c>
    </row>
    <row r="9" spans="1:9" x14ac:dyDescent="0.25">
      <c r="A9" s="9">
        <v>4.5999999999999996</v>
      </c>
      <c r="B9">
        <v>16.2</v>
      </c>
      <c r="C9">
        <v>30.1</v>
      </c>
      <c r="D9">
        <v>47</v>
      </c>
      <c r="E9">
        <v>58.2</v>
      </c>
      <c r="F9">
        <v>67.8</v>
      </c>
      <c r="G9">
        <v>88.1</v>
      </c>
      <c r="H9">
        <v>107.7</v>
      </c>
      <c r="I9">
        <v>156.9</v>
      </c>
    </row>
    <row r="10" spans="1:9" x14ac:dyDescent="0.25">
      <c r="A10" s="9">
        <v>5.6</v>
      </c>
      <c r="B10">
        <v>20.2</v>
      </c>
      <c r="C10">
        <v>37.700000000000003</v>
      </c>
      <c r="D10">
        <v>58.8</v>
      </c>
      <c r="E10">
        <v>72.7</v>
      </c>
      <c r="F10">
        <v>84.7</v>
      </c>
      <c r="G10">
        <v>110.2</v>
      </c>
      <c r="H10">
        <v>134.6</v>
      </c>
      <c r="I10">
        <v>196.1</v>
      </c>
    </row>
    <row r="11" spans="1:9" x14ac:dyDescent="0.25">
      <c r="A11" s="9">
        <v>8.8000000000000007</v>
      </c>
      <c r="B11">
        <v>32.4</v>
      </c>
      <c r="C11">
        <v>60.3</v>
      </c>
      <c r="D11">
        <v>94.1</v>
      </c>
      <c r="E11">
        <v>116.4</v>
      </c>
      <c r="F11">
        <v>135.6</v>
      </c>
      <c r="G11">
        <v>176.3</v>
      </c>
      <c r="H11">
        <v>215.4</v>
      </c>
      <c r="I11">
        <v>313.7</v>
      </c>
    </row>
    <row r="12" spans="1:9" x14ac:dyDescent="0.25">
      <c r="A12" s="9">
        <v>10.9</v>
      </c>
      <c r="B12">
        <v>33.700000000000003</v>
      </c>
      <c r="C12">
        <v>62.8</v>
      </c>
      <c r="D12">
        <v>98</v>
      </c>
      <c r="E12">
        <v>121.2</v>
      </c>
      <c r="F12">
        <v>141.19999999999999</v>
      </c>
      <c r="G12">
        <v>183.6</v>
      </c>
      <c r="H12">
        <v>224.4</v>
      </c>
      <c r="I12">
        <v>326.8</v>
      </c>
    </row>
    <row r="13" spans="1:9" x14ac:dyDescent="0.25">
      <c r="A13" s="9"/>
    </row>
    <row r="14" spans="1:9" x14ac:dyDescent="0.25">
      <c r="A14" s="9"/>
    </row>
    <row r="15" spans="1:9" x14ac:dyDescent="0.25">
      <c r="A15" s="9"/>
      <c r="B15" s="8" t="s">
        <v>36</v>
      </c>
      <c r="C15" s="8" t="s">
        <v>37</v>
      </c>
      <c r="D15" s="8" t="s">
        <v>38</v>
      </c>
      <c r="E15" s="8" t="s">
        <v>39</v>
      </c>
      <c r="F15" s="8" t="s">
        <v>40</v>
      </c>
      <c r="G15" s="8" t="s">
        <v>41</v>
      </c>
      <c r="H15" s="8" t="s">
        <v>42</v>
      </c>
      <c r="I15" s="8" t="s">
        <v>43</v>
      </c>
    </row>
    <row r="16" spans="1:9" x14ac:dyDescent="0.25">
      <c r="A16" s="9">
        <v>4.5999999999999996</v>
      </c>
      <c r="B16">
        <v>25.5</v>
      </c>
      <c r="C16">
        <v>43.6</v>
      </c>
      <c r="D16">
        <v>66.400000000000006</v>
      </c>
      <c r="E16">
        <v>79.7</v>
      </c>
      <c r="F16">
        <v>94.3</v>
      </c>
      <c r="G16">
        <v>118.3</v>
      </c>
      <c r="H16">
        <v>145</v>
      </c>
      <c r="I16">
        <v>206.4</v>
      </c>
    </row>
    <row r="17" spans="1:9" x14ac:dyDescent="0.25">
      <c r="A17" s="9">
        <v>5.6</v>
      </c>
      <c r="B17">
        <v>31.9</v>
      </c>
      <c r="C17">
        <v>54.5</v>
      </c>
      <c r="D17">
        <v>83</v>
      </c>
      <c r="E17">
        <v>99.6</v>
      </c>
      <c r="F17">
        <v>117.8</v>
      </c>
      <c r="G17">
        <v>147.80000000000001</v>
      </c>
      <c r="H17">
        <v>181.2</v>
      </c>
      <c r="I17">
        <v>258</v>
      </c>
    </row>
    <row r="18" spans="1:9" x14ac:dyDescent="0.25">
      <c r="A18" s="9">
        <v>8.8000000000000007</v>
      </c>
      <c r="B18">
        <v>51.1</v>
      </c>
      <c r="C18">
        <v>87.2</v>
      </c>
      <c r="D18">
        <v>132.9</v>
      </c>
      <c r="E18">
        <v>159.4</v>
      </c>
      <c r="F18">
        <v>188.5</v>
      </c>
      <c r="G18">
        <v>236.5</v>
      </c>
      <c r="H18">
        <v>289.89999999999998</v>
      </c>
      <c r="I18">
        <v>412.8</v>
      </c>
    </row>
    <row r="19" spans="1:9" x14ac:dyDescent="0.25">
      <c r="A19" s="9">
        <v>10.9</v>
      </c>
      <c r="B19">
        <v>63.8</v>
      </c>
      <c r="C19">
        <v>109</v>
      </c>
      <c r="D19">
        <v>166.1</v>
      </c>
      <c r="E19">
        <v>199.2</v>
      </c>
      <c r="F19">
        <v>235.7</v>
      </c>
      <c r="G19">
        <v>295.7</v>
      </c>
      <c r="H19">
        <v>362.4</v>
      </c>
      <c r="I19">
        <v>516</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Tabelle1</vt:lpstr>
      <vt:lpstr>Daten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iamph</dc:creator>
  <cp:lastModifiedBy>iamph</cp:lastModifiedBy>
  <dcterms:created xsi:type="dcterms:W3CDTF">2021-12-02T13:35:42Z</dcterms:created>
  <dcterms:modified xsi:type="dcterms:W3CDTF">2021-12-03T00:31:26Z</dcterms:modified>
</cp:coreProperties>
</file>