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\Desktop\pbmb\13-tabellenkalkulation\"/>
    </mc:Choice>
  </mc:AlternateContent>
  <xr:revisionPtr revIDLastSave="0" documentId="13_ncr:1_{129EC549-5F06-450A-B980-E741C7EF0AFA}" xr6:coauthVersionLast="47" xr6:coauthVersionMax="47" xr10:uidLastSave="{00000000-0000-0000-0000-000000000000}"/>
  <bookViews>
    <workbookView xWindow="-120" yWindow="-120" windowWidth="38640" windowHeight="21120" xr2:uid="{31445111-E929-4B82-A169-E3C38F8DFBB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G28" i="1"/>
  <c r="G29" i="1"/>
  <c r="G30" i="1"/>
  <c r="G31" i="1"/>
  <c r="G32" i="1"/>
  <c r="G33" i="1"/>
  <c r="G34" i="1"/>
  <c r="G27" i="1"/>
  <c r="I15" i="1"/>
  <c r="D27" i="1"/>
  <c r="F27" i="1" s="1"/>
  <c r="E27" i="1"/>
  <c r="D28" i="1"/>
  <c r="F28" i="1" s="1"/>
  <c r="E28" i="1"/>
  <c r="D29" i="1"/>
  <c r="F29" i="1" s="1"/>
  <c r="E29" i="1"/>
  <c r="D30" i="1"/>
  <c r="E30" i="1"/>
  <c r="D31" i="1"/>
  <c r="E31" i="1"/>
  <c r="D32" i="1"/>
  <c r="E32" i="1"/>
  <c r="D33" i="1"/>
  <c r="E33" i="1"/>
  <c r="D34" i="1"/>
  <c r="E34" i="1"/>
  <c r="C28" i="1"/>
  <c r="C29" i="1"/>
  <c r="C30" i="1"/>
  <c r="C31" i="1"/>
  <c r="C32" i="1"/>
  <c r="C33" i="1"/>
  <c r="C34" i="1"/>
  <c r="C27" i="1"/>
  <c r="F30" i="1"/>
  <c r="F31" i="1"/>
  <c r="F32" i="1"/>
  <c r="F33" i="1"/>
  <c r="F34" i="1"/>
  <c r="I14" i="1"/>
  <c r="I16" i="1"/>
  <c r="M29" i="1" s="1"/>
  <c r="I17" i="1"/>
  <c r="I18" i="1"/>
  <c r="I19" i="1"/>
  <c r="I12" i="1"/>
  <c r="M28" i="1" l="1"/>
  <c r="K17" i="1" s="1"/>
  <c r="K15" i="1" l="1"/>
  <c r="K16" i="1"/>
  <c r="K18" i="1"/>
  <c r="K12" i="1"/>
  <c r="K19" i="1"/>
  <c r="K13" i="1"/>
  <c r="K14" i="1"/>
</calcChain>
</file>

<file path=xl/sharedStrings.xml><?xml version="1.0" encoding="utf-8"?>
<sst xmlns="http://schemas.openxmlformats.org/spreadsheetml/2006/main" count="39" uniqueCount="34">
  <si>
    <t>Messen Sie die Schwingungsdauer eines Fadenpendels.</t>
  </si>
  <si>
    <t>Messen Sie immer 10 Perioden und Teilen Sie anschließend die Periodendauer durch 10.</t>
  </si>
  <si>
    <t>Aufgabe:</t>
  </si>
  <si>
    <t>Hinweis: Verändern Sie immer nur einen Aspekt.</t>
  </si>
  <si>
    <t>Machen Sie Dreifachmessungen und bilden Sie den Mittelwert.</t>
  </si>
  <si>
    <t>m [kg]</t>
  </si>
  <si>
    <t>l [m]</t>
  </si>
  <si>
    <t>A [m]</t>
  </si>
  <si>
    <t>T1</t>
  </si>
  <si>
    <t>T2</t>
  </si>
  <si>
    <t>T3</t>
  </si>
  <si>
    <t>T</t>
  </si>
  <si>
    <t>Versuch</t>
  </si>
  <si>
    <t>Verändern Sie die Masse, die Pendellänge, die Auslenkung (&lt;40% der Pendellänge).</t>
  </si>
  <si>
    <t>Theoretische Werte</t>
  </si>
  <si>
    <t>Experimentelle Werte</t>
  </si>
  <si>
    <t>Konstanten</t>
  </si>
  <si>
    <t>π</t>
  </si>
  <si>
    <t>g [m*s^-2]</t>
  </si>
  <si>
    <t>T [s]</t>
  </si>
  <si>
    <t>Hinweis: Werte die über 15% abweichen werden Markiert.</t>
  </si>
  <si>
    <t>Messunsicherheiten</t>
  </si>
  <si>
    <t>Δl [m]</t>
  </si>
  <si>
    <t>ΔT [s]</t>
  </si>
  <si>
    <t>0,4/10=0,04</t>
  </si>
  <si>
    <t>𝛥𝑇_𝑇ℎ  [s]</t>
  </si>
  <si>
    <t>π*u(l)*(g/l)^(1/2)/g</t>
  </si>
  <si>
    <t>Wert</t>
  </si>
  <si>
    <t>Ausgabe</t>
  </si>
  <si>
    <t>Dieser Wert ist kleiner als die Anderen. Erkläre!</t>
  </si>
  <si>
    <t>Dieser Wert ist größer als die anderen. Erkläre!</t>
  </si>
  <si>
    <t>Der wert liegt im Mittelfeld.</t>
  </si>
  <si>
    <t>Aufgabe 2</t>
  </si>
  <si>
    <t>Welcher Wert ist hier enscheident für die Periodendauer?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</si>
</sst>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2" fontId="0" fillId="0" borderId="6" xfId="0" applyNumberFormat="1" applyBorder="1"/>
    <xf numFmtId="0" fontId="1" fillId="0" borderId="0" xfId="0" applyFont="1"/>
    <xf numFmtId="2" fontId="0" fillId="0" borderId="3" xfId="0" applyNumberFormat="1" applyBorder="1"/>
    <xf numFmtId="0" fontId="0" fillId="0" borderId="11" xfId="0" applyBorder="1"/>
    <xf numFmtId="2" fontId="0" fillId="0" borderId="12" xfId="0" applyNumberFormat="1" applyBorder="1"/>
    <xf numFmtId="2" fontId="0" fillId="0" borderId="0" xfId="0" applyNumberFormat="1"/>
  </cellXfs>
  <cellStyles count="1">
    <cellStyle name="Standard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A2B7D-7240-4821-B5ED-45B2B3A85EA6}">
  <dimension ref="B2:N34"/>
  <sheetViews>
    <sheetView tabSelected="1" workbookViewId="0">
      <selection activeCell="I10" sqref="I10"/>
    </sheetView>
  </sheetViews>
  <sheetFormatPr baseColWidth="10" defaultRowHeight="15" x14ac:dyDescent="0.25"/>
  <sheetData>
    <row r="2" spans="2:13" x14ac:dyDescent="0.25">
      <c r="B2" t="s">
        <v>2</v>
      </c>
      <c r="C2" t="s">
        <v>0</v>
      </c>
      <c r="L2" t="s">
        <v>32</v>
      </c>
      <c r="M2" t="s">
        <v>33</v>
      </c>
    </row>
    <row r="3" spans="2:13" x14ac:dyDescent="0.25">
      <c r="C3" t="s">
        <v>1</v>
      </c>
    </row>
    <row r="4" spans="2:13" x14ac:dyDescent="0.25">
      <c r="C4" t="s">
        <v>4</v>
      </c>
    </row>
    <row r="5" spans="2:13" x14ac:dyDescent="0.25">
      <c r="C5" t="s">
        <v>13</v>
      </c>
    </row>
    <row r="6" spans="2:13" x14ac:dyDescent="0.25">
      <c r="C6" t="s">
        <v>3</v>
      </c>
    </row>
    <row r="7" spans="2:13" x14ac:dyDescent="0.25">
      <c r="C7" t="s">
        <v>20</v>
      </c>
    </row>
    <row r="9" spans="2:13" x14ac:dyDescent="0.25">
      <c r="B9" t="s">
        <v>15</v>
      </c>
    </row>
    <row r="11" spans="2:13" ht="15.75" thickBot="1" x14ac:dyDescent="0.3">
      <c r="B11" s="7" t="s">
        <v>12</v>
      </c>
      <c r="C11" s="8" t="s">
        <v>5</v>
      </c>
      <c r="D11" s="9" t="s">
        <v>6</v>
      </c>
      <c r="E11" s="7" t="s">
        <v>7</v>
      </c>
      <c r="F11" s="8" t="s">
        <v>8</v>
      </c>
      <c r="G11" s="9" t="s">
        <v>9</v>
      </c>
      <c r="H11" s="7" t="s">
        <v>10</v>
      </c>
      <c r="I11" s="8" t="s">
        <v>11</v>
      </c>
    </row>
    <row r="12" spans="2:13" ht="15.75" thickTop="1" x14ac:dyDescent="0.25">
      <c r="B12" s="4">
        <v>1</v>
      </c>
      <c r="C12" s="5">
        <v>0.1</v>
      </c>
      <c r="D12" s="6">
        <v>0.5</v>
      </c>
      <c r="E12" s="4">
        <v>0.1</v>
      </c>
      <c r="F12" s="5">
        <v>1.1100000000000001</v>
      </c>
      <c r="G12" s="6">
        <v>1.5</v>
      </c>
      <c r="H12" s="4">
        <v>1.32</v>
      </c>
      <c r="I12" s="13">
        <f>AVERAGE(F12:H12)</f>
        <v>1.3100000000000003</v>
      </c>
      <c r="K12" t="str">
        <f>VLOOKUP($I12,$M$27:$N$29,2)</f>
        <v>Der wert liegt im Mittelfeld.</v>
      </c>
    </row>
    <row r="13" spans="2:13" x14ac:dyDescent="0.25">
      <c r="B13" s="3">
        <v>2</v>
      </c>
      <c r="C13" s="2">
        <v>0.2</v>
      </c>
      <c r="D13" s="6">
        <v>0.5</v>
      </c>
      <c r="E13" s="4">
        <v>0.1</v>
      </c>
      <c r="F13" s="5">
        <v>1.1399999999999999</v>
      </c>
      <c r="G13" s="6">
        <v>1.3</v>
      </c>
      <c r="H13" s="4">
        <v>1.49</v>
      </c>
      <c r="I13" s="13">
        <f t="shared" ref="I13:I19" si="0">AVERAGE(F13:H13)</f>
        <v>1.3099999999999998</v>
      </c>
      <c r="K13" t="str">
        <f t="shared" ref="K13:K19" si="1">VLOOKUP($I13,$M$27:$N$29,2)</f>
        <v>Der wert liegt im Mittelfeld.</v>
      </c>
    </row>
    <row r="14" spans="2:13" x14ac:dyDescent="0.25">
      <c r="B14" s="3">
        <v>3</v>
      </c>
      <c r="C14" s="2">
        <v>0.05</v>
      </c>
      <c r="D14" s="6">
        <v>0.5</v>
      </c>
      <c r="E14" s="4">
        <v>0.1</v>
      </c>
      <c r="F14" s="5">
        <v>1.4</v>
      </c>
      <c r="G14" s="6">
        <v>1.1000000000000001</v>
      </c>
      <c r="H14" s="4">
        <v>1.5</v>
      </c>
      <c r="I14" s="13">
        <f t="shared" si="0"/>
        <v>1.3333333333333333</v>
      </c>
      <c r="K14" t="str">
        <f t="shared" si="1"/>
        <v>Der wert liegt im Mittelfeld.</v>
      </c>
    </row>
    <row r="15" spans="2:13" x14ac:dyDescent="0.25">
      <c r="B15" s="3">
        <v>4</v>
      </c>
      <c r="C15" s="2">
        <v>0.1</v>
      </c>
      <c r="D15" s="1">
        <v>1</v>
      </c>
      <c r="E15" s="3">
        <v>0.1</v>
      </c>
      <c r="F15" s="5">
        <v>2.5</v>
      </c>
      <c r="G15" s="6">
        <v>1.89</v>
      </c>
      <c r="H15" s="4">
        <v>1.5</v>
      </c>
      <c r="I15" s="13">
        <f>AVERAGE(F15:H15)</f>
        <v>1.9633333333333332</v>
      </c>
      <c r="K15" t="str">
        <f t="shared" si="1"/>
        <v>Dieser Wert ist größer als die anderen. Erkläre!</v>
      </c>
    </row>
    <row r="16" spans="2:13" x14ac:dyDescent="0.25">
      <c r="B16" s="3">
        <v>5</v>
      </c>
      <c r="C16" s="2">
        <v>0.1</v>
      </c>
      <c r="D16" s="1">
        <v>0.25</v>
      </c>
      <c r="E16" s="3">
        <v>0.1</v>
      </c>
      <c r="F16" s="5">
        <v>1.01</v>
      </c>
      <c r="G16" s="6">
        <v>1.1000000000000001</v>
      </c>
      <c r="H16" s="4">
        <v>0.92</v>
      </c>
      <c r="I16" s="13">
        <f t="shared" si="0"/>
        <v>1.01</v>
      </c>
      <c r="K16" t="str">
        <f t="shared" si="1"/>
        <v>Dieser Wert ist kleiner als die Anderen. Erkläre!</v>
      </c>
    </row>
    <row r="17" spans="2:14" x14ac:dyDescent="0.25">
      <c r="B17" s="3">
        <v>6</v>
      </c>
      <c r="C17" s="2">
        <v>0.1</v>
      </c>
      <c r="D17" s="1">
        <v>0.5</v>
      </c>
      <c r="E17" s="3">
        <v>0.2</v>
      </c>
      <c r="F17" s="5">
        <v>1.63</v>
      </c>
      <c r="G17" s="6">
        <v>1.1000000000000001</v>
      </c>
      <c r="H17" s="4">
        <v>1.5</v>
      </c>
      <c r="I17" s="13">
        <f t="shared" si="0"/>
        <v>1.4100000000000001</v>
      </c>
      <c r="K17" t="str">
        <f t="shared" si="1"/>
        <v>Der wert liegt im Mittelfeld.</v>
      </c>
    </row>
    <row r="18" spans="2:14" x14ac:dyDescent="0.25">
      <c r="B18" s="3">
        <v>7</v>
      </c>
      <c r="C18" s="2">
        <v>0.1</v>
      </c>
      <c r="D18" s="1">
        <v>0.5</v>
      </c>
      <c r="E18" s="3">
        <v>0.05</v>
      </c>
      <c r="F18" s="5">
        <v>1.6</v>
      </c>
      <c r="G18" s="6">
        <v>1.33</v>
      </c>
      <c r="H18" s="4">
        <v>1.5</v>
      </c>
      <c r="I18" s="13">
        <f t="shared" si="0"/>
        <v>1.4766666666666666</v>
      </c>
      <c r="K18" t="str">
        <f t="shared" si="1"/>
        <v>Der wert liegt im Mittelfeld.</v>
      </c>
    </row>
    <row r="19" spans="2:14" x14ac:dyDescent="0.25">
      <c r="B19" s="3">
        <v>8</v>
      </c>
      <c r="C19" s="2">
        <v>0.1</v>
      </c>
      <c r="D19" s="1">
        <v>1.5</v>
      </c>
      <c r="E19" s="3">
        <v>0.1</v>
      </c>
      <c r="F19" s="5">
        <v>2.5</v>
      </c>
      <c r="G19" s="6">
        <v>2.7</v>
      </c>
      <c r="H19" s="4">
        <v>2.4</v>
      </c>
      <c r="I19" s="13">
        <f t="shared" si="0"/>
        <v>2.5333333333333332</v>
      </c>
      <c r="K19" t="str">
        <f t="shared" si="1"/>
        <v>Dieser Wert ist größer als die anderen. Erkläre!</v>
      </c>
    </row>
    <row r="22" spans="2:14" x14ac:dyDescent="0.25">
      <c r="B22" s="10"/>
      <c r="C22" s="10"/>
      <c r="D22" s="10"/>
      <c r="E22" s="10"/>
      <c r="F22" s="10"/>
      <c r="G22" s="10"/>
      <c r="H22" s="10"/>
      <c r="I22" s="10"/>
    </row>
    <row r="24" spans="2:14" x14ac:dyDescent="0.25">
      <c r="B24" t="s">
        <v>14</v>
      </c>
    </row>
    <row r="26" spans="2:14" ht="15.75" thickBot="1" x14ac:dyDescent="0.3">
      <c r="B26" s="7" t="s">
        <v>12</v>
      </c>
      <c r="C26" s="8" t="s">
        <v>5</v>
      </c>
      <c r="D26" s="9" t="s">
        <v>6</v>
      </c>
      <c r="E26" s="7" t="s">
        <v>7</v>
      </c>
      <c r="F26" s="16" t="s">
        <v>19</v>
      </c>
      <c r="G26" s="8" t="s">
        <v>25</v>
      </c>
      <c r="H26" t="s">
        <v>16</v>
      </c>
      <c r="I26" s="12" t="s">
        <v>17</v>
      </c>
      <c r="J26" s="11">
        <v>3.1415899999999999</v>
      </c>
      <c r="M26" t="s">
        <v>27</v>
      </c>
      <c r="N26" t="s">
        <v>28</v>
      </c>
    </row>
    <row r="27" spans="2:14" ht="15.75" thickTop="1" x14ac:dyDescent="0.25">
      <c r="B27" s="4">
        <v>1</v>
      </c>
      <c r="C27" s="5">
        <f>C12</f>
        <v>0.1</v>
      </c>
      <c r="D27" s="5">
        <f t="shared" ref="D27:E27" si="2">D12</f>
        <v>0.5</v>
      </c>
      <c r="E27" s="5">
        <f t="shared" si="2"/>
        <v>0.1</v>
      </c>
      <c r="F27" s="17">
        <f>2*$J$26*(D27/($J$27))^(1/2)</f>
        <v>1.4185021552843622</v>
      </c>
      <c r="G27" s="13">
        <f>$J$26*($J$27/D27)^(1/2)*$J$30/$J$27</f>
        <v>2.8370043105687248E-2</v>
      </c>
      <c r="I27" s="11" t="s">
        <v>18</v>
      </c>
      <c r="J27" s="11">
        <v>9.81</v>
      </c>
      <c r="M27">
        <v>0</v>
      </c>
      <c r="N27" t="s">
        <v>29</v>
      </c>
    </row>
    <row r="28" spans="2:14" x14ac:dyDescent="0.25">
      <c r="B28" s="3">
        <v>2</v>
      </c>
      <c r="C28" s="5">
        <f t="shared" ref="C28:E34" si="3">C13</f>
        <v>0.2</v>
      </c>
      <c r="D28" s="5">
        <f t="shared" si="3"/>
        <v>0.5</v>
      </c>
      <c r="E28" s="5">
        <f t="shared" si="3"/>
        <v>0.1</v>
      </c>
      <c r="F28" s="17">
        <f t="shared" ref="F28:F34" si="4">2*$J$26*(D28/($J$27))^(1/2)</f>
        <v>1.4185021552843622</v>
      </c>
      <c r="G28" s="15">
        <f t="shared" ref="G28:G34" si="5">$J$26*($J$27/D28)^(1/2)*$J$30/$J$27</f>
        <v>2.8370043105687248E-2</v>
      </c>
      <c r="M28" s="18">
        <f>0.8*AVERAGE(I12:I19)</f>
        <v>1.2346666666666666</v>
      </c>
      <c r="N28" t="s">
        <v>31</v>
      </c>
    </row>
    <row r="29" spans="2:14" x14ac:dyDescent="0.25">
      <c r="B29" s="3">
        <v>3</v>
      </c>
      <c r="C29" s="5">
        <f t="shared" si="3"/>
        <v>0.05</v>
      </c>
      <c r="D29" s="5">
        <f t="shared" si="3"/>
        <v>0.5</v>
      </c>
      <c r="E29" s="5">
        <f t="shared" si="3"/>
        <v>0.1</v>
      </c>
      <c r="F29" s="17">
        <f t="shared" si="4"/>
        <v>1.4185021552843622</v>
      </c>
      <c r="G29" s="15">
        <f t="shared" si="5"/>
        <v>2.8370043105687248E-2</v>
      </c>
      <c r="H29" t="s">
        <v>21</v>
      </c>
      <c r="M29">
        <f>1.2*AVERAGE(I12:I19)</f>
        <v>1.8519999999999999</v>
      </c>
      <c r="N29" t="s">
        <v>30</v>
      </c>
    </row>
    <row r="30" spans="2:14" x14ac:dyDescent="0.25">
      <c r="B30" s="3">
        <v>4</v>
      </c>
      <c r="C30" s="5">
        <f t="shared" si="3"/>
        <v>0.1</v>
      </c>
      <c r="D30" s="5">
        <f t="shared" si="3"/>
        <v>1</v>
      </c>
      <c r="E30" s="5">
        <f t="shared" si="3"/>
        <v>0.1</v>
      </c>
      <c r="F30" s="17">
        <f t="shared" si="4"/>
        <v>2.0060649862586115</v>
      </c>
      <c r="G30" s="15">
        <f t="shared" si="5"/>
        <v>2.0060649862586113E-2</v>
      </c>
      <c r="I30" s="14" t="s">
        <v>22</v>
      </c>
      <c r="J30">
        <v>0.02</v>
      </c>
    </row>
    <row r="31" spans="2:14" x14ac:dyDescent="0.25">
      <c r="B31" s="3">
        <v>5</v>
      </c>
      <c r="C31" s="5">
        <f t="shared" si="3"/>
        <v>0.1</v>
      </c>
      <c r="D31" s="5">
        <f t="shared" si="3"/>
        <v>0.25</v>
      </c>
      <c r="E31" s="5">
        <f t="shared" si="3"/>
        <v>0.1</v>
      </c>
      <c r="F31" s="17">
        <f t="shared" si="4"/>
        <v>1.0030324931293058</v>
      </c>
      <c r="G31" s="15">
        <f t="shared" si="5"/>
        <v>4.0121299725172227E-2</v>
      </c>
      <c r="I31" t="s">
        <v>23</v>
      </c>
      <c r="J31" s="11" t="s">
        <v>24</v>
      </c>
    </row>
    <row r="32" spans="2:14" x14ac:dyDescent="0.25">
      <c r="B32" s="3">
        <v>6</v>
      </c>
      <c r="C32" s="5">
        <f t="shared" si="3"/>
        <v>0.1</v>
      </c>
      <c r="D32" s="5">
        <f t="shared" si="3"/>
        <v>0.5</v>
      </c>
      <c r="E32" s="5">
        <f t="shared" si="3"/>
        <v>0.2</v>
      </c>
      <c r="F32" s="17">
        <f t="shared" si="4"/>
        <v>1.4185021552843622</v>
      </c>
      <c r="G32" s="15">
        <f t="shared" si="5"/>
        <v>2.8370043105687248E-2</v>
      </c>
      <c r="I32" t="s">
        <v>25</v>
      </c>
      <c r="J32" t="s">
        <v>26</v>
      </c>
    </row>
    <row r="33" spans="2:7" x14ac:dyDescent="0.25">
      <c r="B33" s="3">
        <v>7</v>
      </c>
      <c r="C33" s="5">
        <f t="shared" si="3"/>
        <v>0.1</v>
      </c>
      <c r="D33" s="5">
        <f t="shared" si="3"/>
        <v>0.5</v>
      </c>
      <c r="E33" s="5">
        <f t="shared" si="3"/>
        <v>0.05</v>
      </c>
      <c r="F33" s="17">
        <f t="shared" si="4"/>
        <v>1.4185021552843622</v>
      </c>
      <c r="G33" s="15">
        <f t="shared" si="5"/>
        <v>2.8370043105687248E-2</v>
      </c>
    </row>
    <row r="34" spans="2:7" x14ac:dyDescent="0.25">
      <c r="B34" s="3">
        <v>8</v>
      </c>
      <c r="C34" s="5">
        <f t="shared" si="3"/>
        <v>0.1</v>
      </c>
      <c r="D34" s="5">
        <f t="shared" si="3"/>
        <v>1.5</v>
      </c>
      <c r="E34" s="5">
        <f t="shared" si="3"/>
        <v>0.1</v>
      </c>
      <c r="F34" s="17">
        <f t="shared" si="4"/>
        <v>2.4569178035984729</v>
      </c>
      <c r="G34" s="15">
        <f t="shared" si="5"/>
        <v>1.6379452023989816E-2</v>
      </c>
    </row>
  </sheetData>
  <conditionalFormatting sqref="F12:H19">
    <cfRule type="cellIs" dxfId="1" priority="2" operator="notBetween">
      <formula>0.85*$I12</formula>
      <formula>1.15*$I12</formula>
    </cfRule>
  </conditionalFormatting>
  <conditionalFormatting sqref="I12:I19">
    <cfRule type="cellIs" dxfId="0" priority="1" operator="notBetween">
      <formula>0.85*F27</formula>
      <formula>1.15*F27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Wege, Robert</dc:creator>
  <cp:lastModifiedBy>Wege, Robert</cp:lastModifiedBy>
  <dcterms:created xsi:type="dcterms:W3CDTF">2024-03-14T13:58:05Z</dcterms:created>
  <dcterms:modified xsi:type="dcterms:W3CDTF">2024-03-17T18:21:06Z</dcterms:modified>
</cp:coreProperties>
</file>