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osch\AATUC\AAWORD\Lehrveranstaltungen\Energieübertragung und -verteilung NEU\Downloads SS19\"/>
    </mc:Choice>
  </mc:AlternateContent>
  <bookViews>
    <workbookView xWindow="480" yWindow="72" windowWidth="8736" windowHeight="894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O57" i="1" l="1"/>
  <c r="O56" i="1"/>
  <c r="O59" i="1" s="1"/>
  <c r="O60" i="1" s="1"/>
  <c r="O51" i="1"/>
  <c r="O50" i="1"/>
  <c r="Q48" i="1"/>
  <c r="Q47" i="1"/>
  <c r="O42" i="1"/>
  <c r="O41" i="1"/>
  <c r="I3" i="1"/>
  <c r="H25" i="1" s="1"/>
  <c r="H3" i="1"/>
  <c r="G25" i="1" s="1"/>
  <c r="G3" i="1"/>
  <c r="F25" i="1" s="1"/>
  <c r="F3" i="1"/>
  <c r="E25" i="1" s="1"/>
  <c r="E3" i="1"/>
  <c r="D25" i="1" s="1"/>
  <c r="D3" i="1"/>
  <c r="C25" i="1" s="1"/>
  <c r="C27" i="1" l="1"/>
  <c r="C28" i="1" s="1"/>
  <c r="D27" i="1"/>
  <c r="F27" i="1"/>
  <c r="F28" i="1" s="1"/>
  <c r="G27" i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I27" i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J27" i="1"/>
  <c r="B28" i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J28" i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I28" i="1" l="1"/>
  <c r="T35" i="1" s="1"/>
  <c r="R29" i="1"/>
  <c r="E28" i="1"/>
  <c r="C29" i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E76" i="1" s="1"/>
  <c r="R35" i="1"/>
  <c r="R32" i="1"/>
  <c r="H28" i="1"/>
  <c r="F29" i="1"/>
  <c r="R36" i="1"/>
  <c r="R33" i="1"/>
  <c r="T32" i="1"/>
  <c r="P32" i="1"/>
  <c r="O53" i="1" s="1"/>
  <c r="R30" i="1"/>
  <c r="T29" i="1"/>
  <c r="P29" i="1"/>
  <c r="O44" i="1" s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T33" i="1"/>
  <c r="P33" i="1"/>
  <c r="O54" i="1" s="1"/>
  <c r="T30" i="1"/>
  <c r="P30" i="1"/>
  <c r="O45" i="1" s="1"/>
  <c r="P36" i="1" l="1"/>
  <c r="P51" i="1" s="1"/>
  <c r="T36" i="1"/>
  <c r="P35" i="1"/>
  <c r="P50" i="1" s="1"/>
  <c r="P53" i="1" s="1"/>
  <c r="P56" i="1" s="1"/>
  <c r="P59" i="1" s="1"/>
  <c r="K28" i="1"/>
  <c r="P54" i="1"/>
  <c r="P57" i="1" s="1"/>
  <c r="P60" i="1" s="1"/>
  <c r="E47" i="1"/>
  <c r="E55" i="1"/>
  <c r="E62" i="1"/>
  <c r="E69" i="1"/>
  <c r="E31" i="1"/>
  <c r="E35" i="1"/>
  <c r="E39" i="1"/>
  <c r="E43" i="1"/>
  <c r="E48" i="1"/>
  <c r="E56" i="1"/>
  <c r="E66" i="1"/>
  <c r="E75" i="1"/>
  <c r="E74" i="1"/>
  <c r="E51" i="1"/>
  <c r="E59" i="1"/>
  <c r="E65" i="1"/>
  <c r="E72" i="1"/>
  <c r="E29" i="1"/>
  <c r="E33" i="1"/>
  <c r="E37" i="1"/>
  <c r="E41" i="1"/>
  <c r="E45" i="1"/>
  <c r="E52" i="1"/>
  <c r="E61" i="1"/>
  <c r="E70" i="1"/>
  <c r="E49" i="1"/>
  <c r="E53" i="1"/>
  <c r="E57" i="1"/>
  <c r="E60" i="1"/>
  <c r="E64" i="1"/>
  <c r="E67" i="1"/>
  <c r="E71" i="1"/>
  <c r="E30" i="1"/>
  <c r="E32" i="1"/>
  <c r="E34" i="1"/>
  <c r="E36" i="1"/>
  <c r="E38" i="1"/>
  <c r="E40" i="1"/>
  <c r="E42" i="1"/>
  <c r="E44" i="1"/>
  <c r="E46" i="1"/>
  <c r="E50" i="1"/>
  <c r="E54" i="1"/>
  <c r="E58" i="1"/>
  <c r="E63" i="1"/>
  <c r="E68" i="1"/>
  <c r="E73" i="1"/>
  <c r="H29" i="1"/>
  <c r="F30" i="1"/>
  <c r="O39" i="1"/>
  <c r="P39" i="1" s="1"/>
  <c r="Q39" i="1" s="1"/>
  <c r="O38" i="1"/>
  <c r="P38" i="1" s="1"/>
  <c r="Q38" i="1" s="1"/>
  <c r="R38" i="1" s="1"/>
  <c r="T38" i="1" s="1"/>
  <c r="R39" i="1" l="1"/>
  <c r="T39" i="1" s="1"/>
  <c r="P42" i="1" s="1"/>
  <c r="P45" i="1" s="1"/>
  <c r="P48" i="1" s="1"/>
  <c r="R48" i="1" s="1"/>
  <c r="V38" i="1"/>
  <c r="P41" i="1"/>
  <c r="P44" i="1" s="1"/>
  <c r="P47" i="1" s="1"/>
  <c r="R47" i="1" s="1"/>
  <c r="H30" i="1"/>
  <c r="F31" i="1"/>
  <c r="V39" i="1" l="1"/>
  <c r="H31" i="1"/>
  <c r="F32" i="1"/>
  <c r="H32" i="1" l="1"/>
  <c r="F33" i="1"/>
  <c r="H33" i="1" l="1"/>
  <c r="F34" i="1"/>
  <c r="H34" i="1" l="1"/>
  <c r="F35" i="1"/>
  <c r="H35" i="1" l="1"/>
  <c r="F36" i="1"/>
  <c r="H36" i="1" l="1"/>
  <c r="F37" i="1"/>
  <c r="H37" i="1" l="1"/>
  <c r="F38" i="1"/>
  <c r="H38" i="1" l="1"/>
  <c r="F39" i="1"/>
  <c r="H39" i="1" l="1"/>
  <c r="F40" i="1"/>
  <c r="H40" i="1" l="1"/>
  <c r="F41" i="1"/>
  <c r="H41" i="1" l="1"/>
  <c r="F42" i="1"/>
  <c r="H42" i="1" l="1"/>
  <c r="F43" i="1"/>
  <c r="H43" i="1" l="1"/>
  <c r="F44" i="1"/>
  <c r="H44" i="1" l="1"/>
  <c r="F45" i="1"/>
  <c r="H45" i="1" l="1"/>
  <c r="F46" i="1"/>
  <c r="H46" i="1" l="1"/>
  <c r="F47" i="1"/>
  <c r="H47" i="1" l="1"/>
  <c r="F48" i="1"/>
  <c r="H48" i="1" l="1"/>
  <c r="F49" i="1"/>
  <c r="H49" i="1" l="1"/>
  <c r="F50" i="1"/>
  <c r="H50" i="1" l="1"/>
  <c r="F51" i="1"/>
  <c r="H51" i="1" l="1"/>
  <c r="F52" i="1"/>
  <c r="H52" i="1" l="1"/>
  <c r="F53" i="1"/>
  <c r="H53" i="1" l="1"/>
  <c r="F54" i="1"/>
  <c r="H54" i="1" l="1"/>
  <c r="F55" i="1"/>
  <c r="H55" i="1" l="1"/>
  <c r="F56" i="1"/>
  <c r="H56" i="1" l="1"/>
  <c r="F57" i="1"/>
  <c r="H57" i="1" l="1"/>
  <c r="F58" i="1"/>
  <c r="H58" i="1" l="1"/>
  <c r="F59" i="1"/>
  <c r="F60" i="1" l="1"/>
  <c r="H59" i="1"/>
  <c r="H60" i="1" l="1"/>
  <c r="F61" i="1"/>
  <c r="H61" i="1" l="1"/>
  <c r="F62" i="1"/>
  <c r="H62" i="1" l="1"/>
  <c r="F63" i="1"/>
  <c r="H63" i="1" l="1"/>
  <c r="F64" i="1"/>
  <c r="H64" i="1" l="1"/>
  <c r="F65" i="1"/>
  <c r="H65" i="1" l="1"/>
  <c r="F66" i="1"/>
  <c r="H66" i="1" l="1"/>
  <c r="F67" i="1"/>
  <c r="H67" i="1" l="1"/>
  <c r="F68" i="1"/>
  <c r="H68" i="1" l="1"/>
  <c r="F69" i="1"/>
  <c r="H69" i="1" l="1"/>
  <c r="F70" i="1"/>
  <c r="F71" i="1" l="1"/>
  <c r="H70" i="1"/>
  <c r="H71" i="1" l="1"/>
  <c r="F72" i="1"/>
  <c r="H72" i="1" l="1"/>
  <c r="F73" i="1"/>
  <c r="F74" i="1" l="1"/>
  <c r="H73" i="1"/>
  <c r="H74" i="1" l="1"/>
  <c r="F75" i="1"/>
  <c r="H75" i="1" l="1"/>
  <c r="F76" i="1"/>
  <c r="H76" i="1" s="1"/>
</calcChain>
</file>

<file path=xl/sharedStrings.xml><?xml version="1.0" encoding="utf-8"?>
<sst xmlns="http://schemas.openxmlformats.org/spreadsheetml/2006/main" count="68" uniqueCount="47">
  <si>
    <t>Winkel</t>
  </si>
  <si>
    <t>grad</t>
  </si>
  <si>
    <t>rad</t>
  </si>
  <si>
    <t>x</t>
  </si>
  <si>
    <t>y</t>
  </si>
  <si>
    <t>Verstärkung Va</t>
  </si>
  <si>
    <t>Versch. Va</t>
  </si>
  <si>
    <t>Verstärkung Vb</t>
  </si>
  <si>
    <t>Versch. Vb</t>
  </si>
  <si>
    <t>Verstärkung Vc</t>
  </si>
  <si>
    <t>sin Va</t>
  </si>
  <si>
    <t>sin Vb</t>
  </si>
  <si>
    <t>Versch.Vc</t>
  </si>
  <si>
    <t>sin Vc</t>
  </si>
  <si>
    <t>V0</t>
  </si>
  <si>
    <t>V2</t>
  </si>
  <si>
    <t>3V0</t>
  </si>
  <si>
    <t>Vbeta</t>
  </si>
  <si>
    <t>Verstärkung V1</t>
  </si>
  <si>
    <t>Verschiebung V1</t>
  </si>
  <si>
    <t>Verstärkung V2</t>
  </si>
  <si>
    <t>Verschiebung V2</t>
  </si>
  <si>
    <t>Verstärkung V3</t>
  </si>
  <si>
    <t>Verschiebung V3</t>
  </si>
  <si>
    <t>Amplitude V1</t>
  </si>
  <si>
    <t>Winkel V1</t>
  </si>
  <si>
    <t>Amplitude V2</t>
  </si>
  <si>
    <t>Winkel V2</t>
  </si>
  <si>
    <t>Amplitude V3</t>
  </si>
  <si>
    <t>Winkel V3</t>
  </si>
  <si>
    <t>V1+V2</t>
  </si>
  <si>
    <t>V1+V2+V3</t>
  </si>
  <si>
    <t>V2-V3</t>
  </si>
  <si>
    <t>-V0</t>
  </si>
  <si>
    <t>V1-V0</t>
  </si>
  <si>
    <t>3Valpha</t>
  </si>
  <si>
    <t>Valpha</t>
  </si>
  <si>
    <t>V1</t>
  </si>
  <si>
    <t>aV1</t>
  </si>
  <si>
    <t>aaV1</t>
  </si>
  <si>
    <t>aV2</t>
  </si>
  <si>
    <t>aaV2</t>
  </si>
  <si>
    <t>V3</t>
  </si>
  <si>
    <t>aV3</t>
  </si>
  <si>
    <t>aaV3</t>
  </si>
  <si>
    <t>-V3</t>
  </si>
  <si>
    <t>1,732Vbeta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</si>
</sst>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FF66CC"/>
      <name val="Arial"/>
      <family val="2"/>
    </font>
    <font>
      <b/>
      <sz val="10"/>
      <color rgb="FFFFFF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Fill="1"/>
    <xf numFmtId="0" fontId="8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Zeitverläufe</a:t>
            </a:r>
          </a:p>
        </c:rich>
      </c:tx>
      <c:layout>
        <c:manualLayout>
          <c:xMode val="edge"/>
          <c:yMode val="edge"/>
          <c:x val="0.45858343337334945"/>
          <c:y val="4.5918481740477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31692677070822E-2"/>
          <c:y val="0.27040883691614748"/>
          <c:w val="0.82472989195678292"/>
          <c:h val="0.49489919209181715"/>
        </c:manualLayout>
      </c:layout>
      <c:scatterChart>
        <c:scatterStyle val="smoothMarker"/>
        <c:varyColors val="0"/>
        <c:ser>
          <c:idx val="0"/>
          <c:order val="0"/>
          <c:tx>
            <c:v>Va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Tabelle1!$A$28:$A$76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Tabelle1!$E$28:$E$76</c:f>
              <c:numCache>
                <c:formatCode>General</c:formatCode>
                <c:ptCount val="49"/>
                <c:pt idx="0">
                  <c:v>0</c:v>
                </c:pt>
                <c:pt idx="1">
                  <c:v>0.24310744873370244</c:v>
                </c:pt>
                <c:pt idx="2">
                  <c:v>0.47882820065593618</c:v>
                </c:pt>
                <c:pt idx="3">
                  <c:v>0.69999999999999984</c:v>
                </c:pt>
                <c:pt idx="4">
                  <c:v>0.89990265356115484</c:v>
                </c:pt>
                <c:pt idx="5">
                  <c:v>1.0724622203665692</c:v>
                </c:pt>
                <c:pt idx="6">
                  <c:v>1.2124355652982139</c:v>
                </c:pt>
                <c:pt idx="7">
                  <c:v>1.3155696691002716</c:v>
                </c:pt>
                <c:pt idx="8">
                  <c:v>1.3787308542170911</c:v>
                </c:pt>
                <c:pt idx="9">
                  <c:v>1.4</c:v>
                </c:pt>
                <c:pt idx="10">
                  <c:v>1.3787308542170911</c:v>
                </c:pt>
                <c:pt idx="11">
                  <c:v>1.3155696691002716</c:v>
                </c:pt>
                <c:pt idx="12">
                  <c:v>1.2124355652982142</c:v>
                </c:pt>
                <c:pt idx="13">
                  <c:v>1.0724622203665692</c:v>
                </c:pt>
                <c:pt idx="14">
                  <c:v>0.89990265356115517</c:v>
                </c:pt>
                <c:pt idx="15">
                  <c:v>0.69999999999999984</c:v>
                </c:pt>
                <c:pt idx="16">
                  <c:v>0.4788282006559364</c:v>
                </c:pt>
                <c:pt idx="17">
                  <c:v>0.24310744873370238</c:v>
                </c:pt>
                <c:pt idx="18">
                  <c:v>1.715207836872068E-16</c:v>
                </c:pt>
                <c:pt idx="19">
                  <c:v>-0.24310744873370263</c:v>
                </c:pt>
                <c:pt idx="20">
                  <c:v>-0.47882820065593606</c:v>
                </c:pt>
                <c:pt idx="21">
                  <c:v>-0.70000000000000007</c:v>
                </c:pt>
                <c:pt idx="22">
                  <c:v>-0.89990265356115484</c:v>
                </c:pt>
                <c:pt idx="23">
                  <c:v>-1.072462220366569</c:v>
                </c:pt>
                <c:pt idx="24">
                  <c:v>-1.2124355652982137</c:v>
                </c:pt>
                <c:pt idx="25">
                  <c:v>-1.3155696691002714</c:v>
                </c:pt>
                <c:pt idx="26">
                  <c:v>-1.3787308542170911</c:v>
                </c:pt>
                <c:pt idx="27">
                  <c:v>-1.4</c:v>
                </c:pt>
                <c:pt idx="28">
                  <c:v>-1.3787308542170913</c:v>
                </c:pt>
                <c:pt idx="29">
                  <c:v>-1.3155696691002718</c:v>
                </c:pt>
                <c:pt idx="30">
                  <c:v>-1.2124355652982139</c:v>
                </c:pt>
                <c:pt idx="31">
                  <c:v>-1.0724622203665692</c:v>
                </c:pt>
                <c:pt idx="32">
                  <c:v>-0.8999026535611554</c:v>
                </c:pt>
                <c:pt idx="33">
                  <c:v>-0.70000000000000062</c:v>
                </c:pt>
                <c:pt idx="34">
                  <c:v>-0.47882820065593601</c:v>
                </c:pt>
                <c:pt idx="35">
                  <c:v>-0.24310744873370377</c:v>
                </c:pt>
                <c:pt idx="36">
                  <c:v>-3.430415673744136E-16</c:v>
                </c:pt>
                <c:pt idx="37">
                  <c:v>0.24310744873370185</c:v>
                </c:pt>
                <c:pt idx="38">
                  <c:v>0.47882820065593645</c:v>
                </c:pt>
                <c:pt idx="39">
                  <c:v>0.69999999999999896</c:v>
                </c:pt>
                <c:pt idx="40">
                  <c:v>0.89990265356115473</c:v>
                </c:pt>
                <c:pt idx="41">
                  <c:v>1.0724622203665688</c:v>
                </c:pt>
                <c:pt idx="42">
                  <c:v>1.2124355652982142</c:v>
                </c:pt>
                <c:pt idx="43">
                  <c:v>1.3155696691002712</c:v>
                </c:pt>
                <c:pt idx="44">
                  <c:v>1.3787308542170911</c:v>
                </c:pt>
                <c:pt idx="45">
                  <c:v>1.4</c:v>
                </c:pt>
                <c:pt idx="46">
                  <c:v>1.3787308542170913</c:v>
                </c:pt>
                <c:pt idx="47">
                  <c:v>1.3155696691002721</c:v>
                </c:pt>
                <c:pt idx="48">
                  <c:v>1.2124355652982148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A4-4342-B5EF-BDEFA2902FEB}"/>
            </c:ext>
          </c:extLst>
        </c:ser>
        <c:ser>
          <c:idx val="1"/>
          <c:order val="1"/>
          <c:tx>
            <c:v>Vb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Tabelle1!$A$28:$A$76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Tabelle1!$H$28:$H$76</c:f>
              <c:numCache>
                <c:formatCode>General</c:formatCode>
                <c:ptCount val="49"/>
                <c:pt idx="0">
                  <c:v>-0.7</c:v>
                </c:pt>
                <c:pt idx="1">
                  <c:v>-0.68936542710854565</c:v>
                </c:pt>
                <c:pt idx="2">
                  <c:v>-0.65778483455013592</c:v>
                </c:pt>
                <c:pt idx="3">
                  <c:v>-0.60621778264910697</c:v>
                </c:pt>
                <c:pt idx="4">
                  <c:v>-0.53623111018328462</c:v>
                </c:pt>
                <c:pt idx="5">
                  <c:v>-0.4499513267805777</c:v>
                </c:pt>
                <c:pt idx="6">
                  <c:v>-0.35000000000000031</c:v>
                </c:pt>
                <c:pt idx="7">
                  <c:v>-0.239414100327968</c:v>
                </c:pt>
                <c:pt idx="8">
                  <c:v>-0.12155372436685126</c:v>
                </c:pt>
                <c:pt idx="9">
                  <c:v>-1.715207836872068E-16</c:v>
                </c:pt>
                <c:pt idx="10">
                  <c:v>0.12155372436685093</c:v>
                </c:pt>
                <c:pt idx="11">
                  <c:v>0.23941410032796764</c:v>
                </c:pt>
                <c:pt idx="12">
                  <c:v>0.34999999999999948</c:v>
                </c:pt>
                <c:pt idx="13">
                  <c:v>0.44995132678057737</c:v>
                </c:pt>
                <c:pt idx="14">
                  <c:v>0.5362311101832844</c:v>
                </c:pt>
                <c:pt idx="15">
                  <c:v>0.60621778264910708</c:v>
                </c:pt>
                <c:pt idx="16">
                  <c:v>0.65778483455013581</c:v>
                </c:pt>
                <c:pt idx="17">
                  <c:v>0.68936542710854554</c:v>
                </c:pt>
                <c:pt idx="18">
                  <c:v>0.7</c:v>
                </c:pt>
                <c:pt idx="19">
                  <c:v>0.68936542710854565</c:v>
                </c:pt>
                <c:pt idx="20">
                  <c:v>0.65778483455013603</c:v>
                </c:pt>
                <c:pt idx="21">
                  <c:v>0.60621778264910675</c:v>
                </c:pt>
                <c:pt idx="22">
                  <c:v>0.53623111018328429</c:v>
                </c:pt>
                <c:pt idx="23">
                  <c:v>0.44995132678057731</c:v>
                </c:pt>
                <c:pt idx="24">
                  <c:v>0.34999999999999981</c:v>
                </c:pt>
                <c:pt idx="25">
                  <c:v>0.23941410032796809</c:v>
                </c:pt>
                <c:pt idx="26">
                  <c:v>0.12155372436685134</c:v>
                </c:pt>
                <c:pt idx="27">
                  <c:v>2.572811755308102E-16</c:v>
                </c:pt>
                <c:pt idx="28">
                  <c:v>-0.12155372436685083</c:v>
                </c:pt>
                <c:pt idx="29">
                  <c:v>-0.23941410032796759</c:v>
                </c:pt>
                <c:pt idx="30">
                  <c:v>-0.34999999999999942</c:v>
                </c:pt>
                <c:pt idx="31">
                  <c:v>-0.44995132678057681</c:v>
                </c:pt>
                <c:pt idx="32">
                  <c:v>-0.53623111018328395</c:v>
                </c:pt>
                <c:pt idx="33">
                  <c:v>-0.60621778264910642</c:v>
                </c:pt>
                <c:pt idx="34">
                  <c:v>-0.65778483455013581</c:v>
                </c:pt>
                <c:pt idx="35">
                  <c:v>-0.68936542710854531</c:v>
                </c:pt>
                <c:pt idx="36">
                  <c:v>-0.7</c:v>
                </c:pt>
                <c:pt idx="37">
                  <c:v>-0.68936542710854565</c:v>
                </c:pt>
                <c:pt idx="38">
                  <c:v>-0.65778483455013559</c:v>
                </c:pt>
                <c:pt idx="39">
                  <c:v>-0.60621778264910742</c:v>
                </c:pt>
                <c:pt idx="40">
                  <c:v>-0.53623111018328429</c:v>
                </c:pt>
                <c:pt idx="41">
                  <c:v>-0.44995132678057731</c:v>
                </c:pt>
                <c:pt idx="42">
                  <c:v>-0.34999999999999992</c:v>
                </c:pt>
                <c:pt idx="43">
                  <c:v>-0.23941410032796817</c:v>
                </c:pt>
                <c:pt idx="44">
                  <c:v>-0.12155372436685144</c:v>
                </c:pt>
                <c:pt idx="45">
                  <c:v>-3.430415673744136E-16</c:v>
                </c:pt>
                <c:pt idx="46">
                  <c:v>0.12155372436685076</c:v>
                </c:pt>
                <c:pt idx="47">
                  <c:v>0.23941410032796751</c:v>
                </c:pt>
                <c:pt idx="48">
                  <c:v>0.34999999999999931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A4-4342-B5EF-BDEFA2902FEB}"/>
            </c:ext>
          </c:extLst>
        </c:ser>
        <c:ser>
          <c:idx val="2"/>
          <c:order val="2"/>
          <c:tx>
            <c:v>Vc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Tabelle1!$A$28:$A$76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Tabelle1!$K$28:$K$76</c:f>
              <c:numCache>
                <c:formatCode>General</c:formatCode>
                <c:ptCount val="49"/>
                <c:pt idx="0">
                  <c:v>0.49497474683058329</c:v>
                </c:pt>
                <c:pt idx="1">
                  <c:v>0.40150350544573243</c:v>
                </c:pt>
                <c:pt idx="2">
                  <c:v>0.2958327832184896</c:v>
                </c:pt>
                <c:pt idx="3">
                  <c:v>0.18117333157176471</c:v>
                </c:pt>
                <c:pt idx="4">
                  <c:v>6.1009019923360733E-2</c:v>
                </c:pt>
                <c:pt idx="5">
                  <c:v>-6.1009019923360559E-2</c:v>
                </c:pt>
                <c:pt idx="6">
                  <c:v>-0.18117333157176424</c:v>
                </c:pt>
                <c:pt idx="7">
                  <c:v>-0.29583278321848949</c:v>
                </c:pt>
                <c:pt idx="8">
                  <c:v>-0.40150350544573227</c:v>
                </c:pt>
                <c:pt idx="9">
                  <c:v>-0.49497474683058318</c:v>
                </c:pt>
                <c:pt idx="10">
                  <c:v>-0.57340643100229405</c:v>
                </c:pt>
                <c:pt idx="11">
                  <c:v>-0.63441545092565499</c:v>
                </c:pt>
                <c:pt idx="12">
                  <c:v>-0.67614807840234781</c:v>
                </c:pt>
                <c:pt idx="13">
                  <c:v>-0.69733628866422182</c:v>
                </c:pt>
                <c:pt idx="14">
                  <c:v>-0.69733628866422182</c:v>
                </c:pt>
                <c:pt idx="15">
                  <c:v>-0.67614807840234781</c:v>
                </c:pt>
                <c:pt idx="16">
                  <c:v>-0.6344154509256551</c:v>
                </c:pt>
                <c:pt idx="17">
                  <c:v>-0.57340643100229427</c:v>
                </c:pt>
                <c:pt idx="18">
                  <c:v>-0.49497474683058335</c:v>
                </c:pt>
                <c:pt idx="19">
                  <c:v>-0.40150350544573199</c:v>
                </c:pt>
                <c:pt idx="20">
                  <c:v>-0.29583278321848944</c:v>
                </c:pt>
                <c:pt idx="21">
                  <c:v>-0.18117333157176446</c:v>
                </c:pt>
                <c:pt idx="22">
                  <c:v>-6.1009019923360816E-2</c:v>
                </c:pt>
                <c:pt idx="23">
                  <c:v>6.1009019923360476E-2</c:v>
                </c:pt>
                <c:pt idx="24">
                  <c:v>0.18117333157176416</c:v>
                </c:pt>
                <c:pt idx="25">
                  <c:v>0.2958327832184891</c:v>
                </c:pt>
                <c:pt idx="26">
                  <c:v>0.40150350544573221</c:v>
                </c:pt>
                <c:pt idx="27">
                  <c:v>0.49497474683058312</c:v>
                </c:pt>
                <c:pt idx="28">
                  <c:v>0.57340643100229394</c:v>
                </c:pt>
                <c:pt idx="29">
                  <c:v>0.63441545092565477</c:v>
                </c:pt>
                <c:pt idx="30">
                  <c:v>0.67614807840234781</c:v>
                </c:pt>
                <c:pt idx="31">
                  <c:v>0.69733628866422182</c:v>
                </c:pt>
                <c:pt idx="32">
                  <c:v>0.69733628866422182</c:v>
                </c:pt>
                <c:pt idx="33">
                  <c:v>0.67614807840234781</c:v>
                </c:pt>
                <c:pt idx="34">
                  <c:v>0.6344154509256551</c:v>
                </c:pt>
                <c:pt idx="35">
                  <c:v>0.5734064310022946</c:v>
                </c:pt>
                <c:pt idx="36">
                  <c:v>0.49497474683058379</c:v>
                </c:pt>
                <c:pt idx="37">
                  <c:v>0.40150350544573304</c:v>
                </c:pt>
                <c:pt idx="38">
                  <c:v>0.29583278321848949</c:v>
                </c:pt>
                <c:pt idx="39">
                  <c:v>0.18117333157176574</c:v>
                </c:pt>
                <c:pt idx="40">
                  <c:v>6.1009019923360906E-2</c:v>
                </c:pt>
                <c:pt idx="41">
                  <c:v>-6.1009019923360393E-2</c:v>
                </c:pt>
                <c:pt idx="42">
                  <c:v>-0.18117333157176529</c:v>
                </c:pt>
                <c:pt idx="43">
                  <c:v>-0.29583278321848905</c:v>
                </c:pt>
                <c:pt idx="44">
                  <c:v>-0.40150350544573266</c:v>
                </c:pt>
                <c:pt idx="45">
                  <c:v>-0.49497474683058351</c:v>
                </c:pt>
                <c:pt idx="46">
                  <c:v>-0.57340643100229427</c:v>
                </c:pt>
                <c:pt idx="47">
                  <c:v>-0.63441545092565499</c:v>
                </c:pt>
                <c:pt idx="48">
                  <c:v>-0.6761480784023477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A4-4342-B5EF-BDEFA2902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080960"/>
        <c:axId val="109082880"/>
      </c:scatterChart>
      <c:valAx>
        <c:axId val="109080960"/>
        <c:scaling>
          <c:orientation val="minMax"/>
          <c:max val="36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als Winkel in grad</a:t>
                </a:r>
              </a:p>
            </c:rich>
          </c:tx>
          <c:layout>
            <c:manualLayout>
              <c:xMode val="edge"/>
              <c:yMode val="edge"/>
              <c:x val="0.41656662665066041"/>
              <c:y val="0.81632856427516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082880"/>
        <c:crosses val="autoZero"/>
        <c:crossBetween val="midCat"/>
        <c:majorUnit val="90"/>
        <c:minorUnit val="30"/>
      </c:valAx>
      <c:valAx>
        <c:axId val="10908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Amplitude</a:t>
                </a:r>
              </a:p>
            </c:rich>
          </c:tx>
          <c:layout>
            <c:manualLayout>
              <c:xMode val="edge"/>
              <c:yMode val="edge"/>
              <c:x val="1.920768307322929E-2"/>
              <c:y val="0.3622458003971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0809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037214885954356"/>
          <c:y val="0.37244990745054291"/>
          <c:w val="6.0024009603841549E-2"/>
          <c:h val="0.295919104549746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03766707920498E-2"/>
          <c:y val="6.4481175415376873E-2"/>
          <c:w val="0.86769939232678772"/>
          <c:h val="0.89015642489672531"/>
        </c:manualLayout>
      </c:layout>
      <c:scatterChart>
        <c:scatterStyle val="smoothMarker"/>
        <c:varyColors val="0"/>
        <c:ser>
          <c:idx val="0"/>
          <c:order val="0"/>
          <c:tx>
            <c:v>V1</c:v>
          </c:tx>
          <c:spPr>
            <a:ln w="3810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Tabelle1!$O$29:$P$29</c:f>
              <c:numCache>
                <c:formatCode>General</c:formatCode>
                <c:ptCount val="2"/>
                <c:pt idx="0">
                  <c:v>0</c:v>
                </c:pt>
                <c:pt idx="1">
                  <c:v>1.4</c:v>
                </c:pt>
              </c:numCache>
            </c:numRef>
          </c:xVal>
          <c:yVal>
            <c:numRef>
              <c:f>Tabelle1!$O$30:$P$30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17-4247-A67D-129099B4EE77}"/>
            </c:ext>
          </c:extLst>
        </c:ser>
        <c:ser>
          <c:idx val="1"/>
          <c:order val="1"/>
          <c:tx>
            <c:v>V2</c:v>
          </c:tx>
          <c:spPr>
            <a:ln w="38100">
              <a:solidFill>
                <a:srgbClr val="FF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Tabelle1!$O$32:$P$32</c:f>
              <c:numCache>
                <c:formatCode>General</c:formatCode>
                <c:ptCount val="2"/>
                <c:pt idx="0">
                  <c:v>0</c:v>
                </c:pt>
                <c:pt idx="1">
                  <c:v>-1.286405877654051E-16</c:v>
                </c:pt>
              </c:numCache>
            </c:numRef>
          </c:xVal>
          <c:yVal>
            <c:numRef>
              <c:f>Tabelle1!$O$33:$P$33</c:f>
              <c:numCache>
                <c:formatCode>General</c:formatCode>
                <c:ptCount val="2"/>
                <c:pt idx="0">
                  <c:v>0</c:v>
                </c:pt>
                <c:pt idx="1">
                  <c:v>-0.7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17-4247-A67D-129099B4EE77}"/>
            </c:ext>
          </c:extLst>
        </c:ser>
        <c:ser>
          <c:idx val="2"/>
          <c:order val="2"/>
          <c:tx>
            <c:v>V3</c:v>
          </c:tx>
          <c:spPr>
            <a:ln w="38100">
              <a:solidFill>
                <a:srgbClr val="FFFF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Tabelle1!$O$35:$P$35</c:f>
              <c:numCache>
                <c:formatCode>General</c:formatCode>
                <c:ptCount val="2"/>
                <c:pt idx="0">
                  <c:v>0</c:v>
                </c:pt>
                <c:pt idx="1">
                  <c:v>-0.49497474683058318</c:v>
                </c:pt>
              </c:numCache>
            </c:numRef>
          </c:xVal>
          <c:yVal>
            <c:numRef>
              <c:f>Tabelle1!$O$36:$P$36</c:f>
              <c:numCache>
                <c:formatCode>General</c:formatCode>
                <c:ptCount val="2"/>
                <c:pt idx="0">
                  <c:v>0</c:v>
                </c:pt>
                <c:pt idx="1">
                  <c:v>0.49497474683058329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17-4247-A67D-129099B4E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38304"/>
        <c:axId val="109140224"/>
      </c:scatterChart>
      <c:valAx>
        <c:axId val="109138304"/>
        <c:scaling>
          <c:orientation val="minMax"/>
          <c:max val="1.5"/>
          <c:min val="-1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1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10" b="0" i="0" baseline="0"/>
                  <a:t>Re</a:t>
                </a:r>
              </a:p>
            </c:rich>
          </c:tx>
          <c:layout>
            <c:manualLayout>
              <c:xMode val="edge"/>
              <c:yMode val="edge"/>
              <c:x val="0.85182570803612279"/>
              <c:y val="0.451735568000758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140224"/>
        <c:crosses val="autoZero"/>
        <c:crossBetween val="midCat"/>
        <c:majorUnit val="0.5"/>
        <c:minorUnit val="0.1"/>
      </c:valAx>
      <c:valAx>
        <c:axId val="109140224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200" b="0"/>
                  <a:t>Im</a:t>
                </a:r>
              </a:p>
            </c:rich>
          </c:tx>
          <c:layout>
            <c:manualLayout>
              <c:xMode val="edge"/>
              <c:yMode val="edge"/>
              <c:x val="0.44399637803735492"/>
              <c:y val="0.10217933853260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138304"/>
        <c:crosses val="autoZero"/>
        <c:crossBetween val="midCat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43744002059225E-2"/>
          <c:y val="6.1516020767932209E-2"/>
          <c:w val="0.71252561219798149"/>
          <c:h val="0.89426507370501218"/>
        </c:manualLayout>
      </c:layout>
      <c:scatterChart>
        <c:scatterStyle val="smoothMarker"/>
        <c:varyColors val="0"/>
        <c:ser>
          <c:idx val="0"/>
          <c:order val="0"/>
          <c:tx>
            <c:v>V1</c:v>
          </c:tx>
          <c:spPr>
            <a:ln w="1905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Tabelle1!$O$29:$P$29</c:f>
              <c:numCache>
                <c:formatCode>General</c:formatCode>
                <c:ptCount val="2"/>
                <c:pt idx="0">
                  <c:v>0</c:v>
                </c:pt>
                <c:pt idx="1">
                  <c:v>1.4</c:v>
                </c:pt>
              </c:numCache>
            </c:numRef>
          </c:xVal>
          <c:yVal>
            <c:numRef>
              <c:f>Tabelle1!$O$30:$P$30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BB-4A7C-A7DC-09249488590E}"/>
            </c:ext>
          </c:extLst>
        </c:ser>
        <c:ser>
          <c:idx val="1"/>
          <c:order val="1"/>
          <c:tx>
            <c:v>V2</c:v>
          </c:tx>
          <c:spPr>
            <a:ln w="19050">
              <a:solidFill>
                <a:srgbClr val="FF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Tabelle1!$O$32:$P$32</c:f>
              <c:numCache>
                <c:formatCode>General</c:formatCode>
                <c:ptCount val="2"/>
                <c:pt idx="0">
                  <c:v>0</c:v>
                </c:pt>
                <c:pt idx="1">
                  <c:v>-1.286405877654051E-16</c:v>
                </c:pt>
              </c:numCache>
            </c:numRef>
          </c:xVal>
          <c:yVal>
            <c:numRef>
              <c:f>Tabelle1!$O$33:$P$33</c:f>
              <c:numCache>
                <c:formatCode>General</c:formatCode>
                <c:ptCount val="2"/>
                <c:pt idx="0">
                  <c:v>0</c:v>
                </c:pt>
                <c:pt idx="1">
                  <c:v>-0.7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BB-4A7C-A7DC-09249488590E}"/>
            </c:ext>
          </c:extLst>
        </c:ser>
        <c:ser>
          <c:idx val="2"/>
          <c:order val="2"/>
          <c:tx>
            <c:v>V3</c:v>
          </c:tx>
          <c:spPr>
            <a:ln w="19050">
              <a:solidFill>
                <a:srgbClr val="FFFF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Tabelle1!$O$35:$P$35</c:f>
              <c:numCache>
                <c:formatCode>General</c:formatCode>
                <c:ptCount val="2"/>
                <c:pt idx="0">
                  <c:v>0</c:v>
                </c:pt>
                <c:pt idx="1">
                  <c:v>-0.49497474683058318</c:v>
                </c:pt>
              </c:numCache>
            </c:numRef>
          </c:xVal>
          <c:yVal>
            <c:numRef>
              <c:f>Tabelle1!$O$36:$P$36</c:f>
              <c:numCache>
                <c:formatCode>General</c:formatCode>
                <c:ptCount val="2"/>
                <c:pt idx="0">
                  <c:v>0</c:v>
                </c:pt>
                <c:pt idx="1">
                  <c:v>0.49497474683058329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BB-4A7C-A7DC-09249488590E}"/>
            </c:ext>
          </c:extLst>
        </c:ser>
        <c:ser>
          <c:idx val="3"/>
          <c:order val="3"/>
          <c:tx>
            <c:v>V2'</c:v>
          </c:tx>
          <c:spPr>
            <a:ln w="12700">
              <a:solidFill>
                <a:srgbClr val="FF00FF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Tabelle1!$O$38:$P$38</c:f>
              <c:numCache>
                <c:formatCode>General</c:formatCode>
                <c:ptCount val="2"/>
                <c:pt idx="0">
                  <c:v>1.4</c:v>
                </c:pt>
                <c:pt idx="1">
                  <c:v>1.3999999999999997</c:v>
                </c:pt>
              </c:numCache>
            </c:numRef>
          </c:xVal>
          <c:yVal>
            <c:numRef>
              <c:f>Tabelle1!$O$39:$P$39</c:f>
              <c:numCache>
                <c:formatCode>General</c:formatCode>
                <c:ptCount val="2"/>
                <c:pt idx="0">
                  <c:v>0</c:v>
                </c:pt>
                <c:pt idx="1">
                  <c:v>-0.7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0BB-4A7C-A7DC-09249488590E}"/>
            </c:ext>
          </c:extLst>
        </c:ser>
        <c:ser>
          <c:idx val="4"/>
          <c:order val="4"/>
          <c:tx>
            <c:v>V3'</c:v>
          </c:tx>
          <c:spPr>
            <a:ln w="12700">
              <a:solidFill>
                <a:srgbClr val="FFFF00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Tabelle1!$Q$38:$R$38</c:f>
              <c:numCache>
                <c:formatCode>General</c:formatCode>
                <c:ptCount val="2"/>
                <c:pt idx="0">
                  <c:v>1.3999999999999997</c:v>
                </c:pt>
                <c:pt idx="1">
                  <c:v>0.90502525316941651</c:v>
                </c:pt>
              </c:numCache>
            </c:numRef>
          </c:xVal>
          <c:yVal>
            <c:numRef>
              <c:f>Tabelle1!$Q$39:$R$39</c:f>
              <c:numCache>
                <c:formatCode>General</c:formatCode>
                <c:ptCount val="2"/>
                <c:pt idx="0">
                  <c:v>-0.7</c:v>
                </c:pt>
                <c:pt idx="1">
                  <c:v>-0.20502525316941667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0BB-4A7C-A7DC-09249488590E}"/>
            </c:ext>
          </c:extLst>
        </c:ser>
        <c:ser>
          <c:idx val="5"/>
          <c:order val="5"/>
          <c:tx>
            <c:v>V1+V2+V3</c:v>
          </c:tx>
          <c:spPr>
            <a:ln w="12700">
              <a:solidFill>
                <a:schemeClr val="tx1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Tabelle1!$U$38:$V$38</c:f>
              <c:numCache>
                <c:formatCode>General</c:formatCode>
                <c:ptCount val="2"/>
                <c:pt idx="0">
                  <c:v>0</c:v>
                </c:pt>
                <c:pt idx="1">
                  <c:v>0.90502525316941651</c:v>
                </c:pt>
              </c:numCache>
            </c:numRef>
          </c:xVal>
          <c:yVal>
            <c:numRef>
              <c:f>Tabelle1!$U$39:$V$39</c:f>
              <c:numCache>
                <c:formatCode>General</c:formatCode>
                <c:ptCount val="2"/>
                <c:pt idx="0">
                  <c:v>0</c:v>
                </c:pt>
                <c:pt idx="1">
                  <c:v>-0.20502525316941667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0BB-4A7C-A7DC-09249488590E}"/>
            </c:ext>
          </c:extLst>
        </c:ser>
        <c:ser>
          <c:idx val="6"/>
          <c:order val="6"/>
          <c:tx>
            <c:v>V0</c:v>
          </c:tx>
          <c:spPr>
            <a:ln w="38100"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Tabelle1!$S$38:$T$38</c:f>
              <c:numCache>
                <c:formatCode>General</c:formatCode>
                <c:ptCount val="2"/>
                <c:pt idx="0">
                  <c:v>0</c:v>
                </c:pt>
                <c:pt idx="1">
                  <c:v>0.3016750843898055</c:v>
                </c:pt>
              </c:numCache>
            </c:numRef>
          </c:xVal>
          <c:yVal>
            <c:numRef>
              <c:f>Tabelle1!$S$39:$T$39</c:f>
              <c:numCache>
                <c:formatCode>General</c:formatCode>
                <c:ptCount val="2"/>
                <c:pt idx="0">
                  <c:v>0</c:v>
                </c:pt>
                <c:pt idx="1">
                  <c:v>-6.8341751056472222E-2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0BB-4A7C-A7DC-09249488590E}"/>
            </c:ext>
          </c:extLst>
        </c:ser>
        <c:ser>
          <c:idx val="7"/>
          <c:order val="7"/>
          <c:tx>
            <c:v>-V0</c:v>
          </c:tx>
          <c:spPr>
            <a:ln w="12700">
              <a:solidFill>
                <a:schemeClr val="tx1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Tabelle1!$O$41:$P$41</c:f>
              <c:numCache>
                <c:formatCode>General</c:formatCode>
                <c:ptCount val="2"/>
                <c:pt idx="0">
                  <c:v>0</c:v>
                </c:pt>
                <c:pt idx="1">
                  <c:v>-0.3016750843898055</c:v>
                </c:pt>
              </c:numCache>
            </c:numRef>
          </c:xVal>
          <c:yVal>
            <c:numRef>
              <c:f>Tabelle1!$O$42:$P$42</c:f>
              <c:numCache>
                <c:formatCode>General</c:formatCode>
                <c:ptCount val="2"/>
                <c:pt idx="0">
                  <c:v>0</c:v>
                </c:pt>
                <c:pt idx="1">
                  <c:v>6.8341751056472222E-2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0BB-4A7C-A7DC-09249488590E}"/>
            </c:ext>
          </c:extLst>
        </c:ser>
        <c:ser>
          <c:idx val="8"/>
          <c:order val="8"/>
          <c:tx>
            <c:v>V1-V0</c:v>
          </c:tx>
          <c:spPr>
            <a:ln w="12700">
              <a:solidFill>
                <a:schemeClr val="tx1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Tabelle1!$O$44:$P$44</c:f>
              <c:numCache>
                <c:formatCode>General</c:formatCode>
                <c:ptCount val="2"/>
                <c:pt idx="0">
                  <c:v>1.4</c:v>
                </c:pt>
                <c:pt idx="1">
                  <c:v>1.0983249156101944</c:v>
                </c:pt>
              </c:numCache>
            </c:numRef>
          </c:xVal>
          <c:yVal>
            <c:numRef>
              <c:f>Tabelle1!$O$45:$P$45</c:f>
              <c:numCache>
                <c:formatCode>General</c:formatCode>
                <c:ptCount val="2"/>
                <c:pt idx="0">
                  <c:v>0</c:v>
                </c:pt>
                <c:pt idx="1">
                  <c:v>6.8341751056472222E-2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0BB-4A7C-A7DC-09249488590E}"/>
            </c:ext>
          </c:extLst>
        </c:ser>
        <c:ser>
          <c:idx val="9"/>
          <c:order val="9"/>
          <c:tx>
            <c:v>Valpha</c:v>
          </c:tx>
          <c:spPr>
            <a:ln w="38100">
              <a:solidFill>
                <a:srgbClr val="00FF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Tabelle1!$O$47:$P$47</c:f>
              <c:numCache>
                <c:formatCode>General</c:formatCode>
                <c:ptCount val="2"/>
                <c:pt idx="0">
                  <c:v>0</c:v>
                </c:pt>
                <c:pt idx="1">
                  <c:v>1.0983249156101944</c:v>
                </c:pt>
              </c:numCache>
            </c:numRef>
          </c:xVal>
          <c:yVal>
            <c:numRef>
              <c:f>Tabelle1!$O$48:$P$48</c:f>
              <c:numCache>
                <c:formatCode>General</c:formatCode>
                <c:ptCount val="2"/>
                <c:pt idx="0">
                  <c:v>0</c:v>
                </c:pt>
                <c:pt idx="1">
                  <c:v>6.8341751056472222E-2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0BB-4A7C-A7DC-09249488590E}"/>
            </c:ext>
          </c:extLst>
        </c:ser>
        <c:ser>
          <c:idx val="11"/>
          <c:order val="10"/>
          <c:tx>
            <c:v>-V3</c:v>
          </c:tx>
          <c:spPr>
            <a:ln w="12700">
              <a:solidFill>
                <a:srgbClr val="FFFF00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Tabelle1!$O$50:$P$50</c:f>
              <c:numCache>
                <c:formatCode>General</c:formatCode>
                <c:ptCount val="2"/>
                <c:pt idx="0">
                  <c:v>0</c:v>
                </c:pt>
                <c:pt idx="1">
                  <c:v>0.49497474683058318</c:v>
                </c:pt>
              </c:numCache>
            </c:numRef>
          </c:xVal>
          <c:yVal>
            <c:numRef>
              <c:f>Tabelle1!$O$51:$P$51</c:f>
              <c:numCache>
                <c:formatCode>General</c:formatCode>
                <c:ptCount val="2"/>
                <c:pt idx="0">
                  <c:v>0</c:v>
                </c:pt>
                <c:pt idx="1">
                  <c:v>-0.49497474683058329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0BB-4A7C-A7DC-09249488590E}"/>
            </c:ext>
          </c:extLst>
        </c:ser>
        <c:ser>
          <c:idx val="12"/>
          <c:order val="11"/>
          <c:tx>
            <c:v>V2-V3</c:v>
          </c:tx>
          <c:spPr>
            <a:ln w="12700">
              <a:solidFill>
                <a:srgbClr val="FFFF00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Tabelle1!$O$53:$P$53</c:f>
              <c:numCache>
                <c:formatCode>General</c:formatCode>
                <c:ptCount val="2"/>
                <c:pt idx="0">
                  <c:v>-1.286405877654051E-16</c:v>
                </c:pt>
                <c:pt idx="1">
                  <c:v>0.49497474683058307</c:v>
                </c:pt>
              </c:numCache>
            </c:numRef>
          </c:xVal>
          <c:yVal>
            <c:numRef>
              <c:f>Tabelle1!$O$54:$P$54</c:f>
              <c:numCache>
                <c:formatCode>General</c:formatCode>
                <c:ptCount val="2"/>
                <c:pt idx="0">
                  <c:v>-0.7</c:v>
                </c:pt>
                <c:pt idx="1">
                  <c:v>-1.1949747468305834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0BB-4A7C-A7DC-09249488590E}"/>
            </c:ext>
          </c:extLst>
        </c:ser>
        <c:ser>
          <c:idx val="13"/>
          <c:order val="12"/>
          <c:tx>
            <c:v>1,732Vbeta</c:v>
          </c:tx>
          <c:spPr>
            <a:ln w="12700">
              <a:solidFill>
                <a:srgbClr val="FF0000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Tabelle1!$O$56:$P$56</c:f>
              <c:numCache>
                <c:formatCode>General</c:formatCode>
                <c:ptCount val="2"/>
                <c:pt idx="0">
                  <c:v>0</c:v>
                </c:pt>
                <c:pt idx="1">
                  <c:v>0.49497474683058307</c:v>
                </c:pt>
              </c:numCache>
            </c:numRef>
          </c:xVal>
          <c:yVal>
            <c:numRef>
              <c:f>Tabelle1!$O$57:$P$57</c:f>
              <c:numCache>
                <c:formatCode>General</c:formatCode>
                <c:ptCount val="2"/>
                <c:pt idx="0">
                  <c:v>0</c:v>
                </c:pt>
                <c:pt idx="1">
                  <c:v>-1.1949747468305834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0BB-4A7C-A7DC-09249488590E}"/>
            </c:ext>
          </c:extLst>
        </c:ser>
        <c:ser>
          <c:idx val="14"/>
          <c:order val="13"/>
          <c:tx>
            <c:v>Vbeta</c:v>
          </c:tx>
          <c:spPr>
            <a:ln w="381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Tabelle1!$O$59:$P$59</c:f>
              <c:numCache>
                <c:formatCode>General</c:formatCode>
                <c:ptCount val="2"/>
                <c:pt idx="0">
                  <c:v>0</c:v>
                </c:pt>
                <c:pt idx="1">
                  <c:v>0.28578218639179159</c:v>
                </c:pt>
              </c:numCache>
            </c:numRef>
          </c:xVal>
          <c:yVal>
            <c:numRef>
              <c:f>Tabelle1!$O$60:$P$60</c:f>
              <c:numCache>
                <c:formatCode>General</c:formatCode>
                <c:ptCount val="2"/>
                <c:pt idx="0">
                  <c:v>0</c:v>
                </c:pt>
                <c:pt idx="1">
                  <c:v>-0.68993923027169946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0BB-4A7C-A7DC-092494885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39776"/>
        <c:axId val="109341696"/>
      </c:scatterChart>
      <c:valAx>
        <c:axId val="109339776"/>
        <c:scaling>
          <c:orientation val="minMax"/>
          <c:max val="2"/>
          <c:min val="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200" b="0"/>
                  <a:t>Re</a:t>
                </a:r>
              </a:p>
            </c:rich>
          </c:tx>
          <c:layout>
            <c:manualLayout>
              <c:xMode val="edge"/>
              <c:yMode val="edge"/>
              <c:x val="0.69711212850072224"/>
              <c:y val="0.44844637016943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341696"/>
        <c:crosses val="autoZero"/>
        <c:crossBetween val="midCat"/>
        <c:majorUnit val="0.5"/>
        <c:minorUnit val="0.1"/>
      </c:valAx>
      <c:valAx>
        <c:axId val="109341696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200" b="0"/>
                  <a:t>Im</a:t>
                </a:r>
              </a:p>
            </c:rich>
          </c:tx>
          <c:layout>
            <c:manualLayout>
              <c:xMode val="edge"/>
              <c:yMode val="edge"/>
              <c:x val="0.34382709889456037"/>
              <c:y val="8.419813212575974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339776"/>
        <c:crosses val="autoZero"/>
        <c:crossBetween val="midCat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39019606563067"/>
          <c:y val="0.18367209746635604"/>
          <c:w val="0.1779255262100102"/>
          <c:h val="0.61351492512824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trlProps/ctrlProp1.xml><?xml version="1.0" encoding="utf-8"?>
<formControlPr xmlns="http://schemas.microsoft.com/office/spreadsheetml/2009/9/main" objectType="Scroll" dx="16" fmlaLink="$D$8" horiz="1" max="15" page="10" val="14"/>
</file>

<file path=xl/ctrlProps/ctrlProp2.xml><?xml version="1.0" encoding="utf-8"?>
<formControlPr xmlns="http://schemas.microsoft.com/office/spreadsheetml/2009/9/main" objectType="Scroll" dx="16" fmlaLink="$E$8" horiz="1" inc="5" max="360" page="10" val="0"/>
</file>

<file path=xl/ctrlProps/ctrlProp3.xml><?xml version="1.0" encoding="utf-8"?>
<formControlPr xmlns="http://schemas.microsoft.com/office/spreadsheetml/2009/9/main" objectType="Scroll" dx="16" fmlaLink="$F$8" horiz="1" max="15" page="10" val="7"/>
</file>

<file path=xl/ctrlProps/ctrlProp4.xml><?xml version="1.0" encoding="utf-8"?>
<formControlPr xmlns="http://schemas.microsoft.com/office/spreadsheetml/2009/9/main" objectType="Scroll" dx="16" fmlaLink="$G$8" horiz="1" inc="5" max="360" page="10" val="270"/>
</file>

<file path=xl/ctrlProps/ctrlProp5.xml><?xml version="1.0" encoding="utf-8"?>
<formControlPr xmlns="http://schemas.microsoft.com/office/spreadsheetml/2009/9/main" objectType="Scroll" dx="16" fmlaLink="$H$8" horiz="1" max="15" page="10" val="7"/>
</file>

<file path=xl/ctrlProps/ctrlProp6.xml><?xml version="1.0" encoding="utf-8"?>
<formControlPr xmlns="http://schemas.microsoft.com/office/spreadsheetml/2009/9/main" objectType="Scroll" dx="16" fmlaLink="$I$8" horiz="1" inc="5" max="360" page="10" val="13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44</xdr:row>
      <xdr:rowOff>28575</xdr:rowOff>
    </xdr:from>
    <xdr:to>
      <xdr:col>9</xdr:col>
      <xdr:colOff>257175</xdr:colOff>
      <xdr:row>55</xdr:row>
      <xdr:rowOff>114300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81643</xdr:colOff>
      <xdr:row>3</xdr:row>
      <xdr:rowOff>23131</xdr:rowOff>
    </xdr:from>
    <xdr:to>
      <xdr:col>4</xdr:col>
      <xdr:colOff>672193</xdr:colOff>
      <xdr:row>30</xdr:row>
      <xdr:rowOff>2720</xdr:rowOff>
    </xdr:to>
    <xdr:graphicFrame macro="">
      <xdr:nvGraphicFramePr>
        <xdr:cNvPr id="104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698047</xdr:colOff>
      <xdr:row>3</xdr:row>
      <xdr:rowOff>23131</xdr:rowOff>
    </xdr:from>
    <xdr:to>
      <xdr:col>10</xdr:col>
      <xdr:colOff>126547</xdr:colOff>
      <xdr:row>30</xdr:row>
      <xdr:rowOff>2720</xdr:rowOff>
    </xdr:to>
    <xdr:graphicFrame macro="">
      <xdr:nvGraphicFramePr>
        <xdr:cNvPr id="104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7620</xdr:rowOff>
        </xdr:from>
        <xdr:to>
          <xdr:col>4</xdr:col>
          <xdr:colOff>0</xdr:colOff>
          <xdr:row>1</xdr:row>
          <xdr:rowOff>30480</xdr:rowOff>
        </xdr:to>
        <xdr:sp macro="" textlink="">
          <xdr:nvSpPr>
            <xdr:cNvPr id="1044" name="Scroll Ba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0</xdr:row>
          <xdr:rowOff>7620</xdr:rowOff>
        </xdr:from>
        <xdr:to>
          <xdr:col>4</xdr:col>
          <xdr:colOff>990600</xdr:colOff>
          <xdr:row>1</xdr:row>
          <xdr:rowOff>30480</xdr:rowOff>
        </xdr:to>
        <xdr:sp macro="" textlink="">
          <xdr:nvSpPr>
            <xdr:cNvPr id="1045" name="Scroll Ba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0</xdr:row>
          <xdr:rowOff>7620</xdr:rowOff>
        </xdr:from>
        <xdr:to>
          <xdr:col>6</xdr:col>
          <xdr:colOff>7620</xdr:colOff>
          <xdr:row>1</xdr:row>
          <xdr:rowOff>30480</xdr:rowOff>
        </xdr:to>
        <xdr:sp macro="" textlink="">
          <xdr:nvSpPr>
            <xdr:cNvPr id="1046" name="Scroll Ba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0</xdr:row>
          <xdr:rowOff>7620</xdr:rowOff>
        </xdr:from>
        <xdr:to>
          <xdr:col>7</xdr:col>
          <xdr:colOff>0</xdr:colOff>
          <xdr:row>1</xdr:row>
          <xdr:rowOff>30480</xdr:rowOff>
        </xdr:to>
        <xdr:sp macro="" textlink="">
          <xdr:nvSpPr>
            <xdr:cNvPr id="1047" name="Scroll Ba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7620</xdr:rowOff>
        </xdr:from>
        <xdr:to>
          <xdr:col>8</xdr:col>
          <xdr:colOff>0</xdr:colOff>
          <xdr:row>1</xdr:row>
          <xdr:rowOff>30480</xdr:rowOff>
        </xdr:to>
        <xdr:sp macro="" textlink="">
          <xdr:nvSpPr>
            <xdr:cNvPr id="1048" name="Scroll Ba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7620</xdr:rowOff>
        </xdr:from>
        <xdr:to>
          <xdr:col>8</xdr:col>
          <xdr:colOff>982980</xdr:colOff>
          <xdr:row>1</xdr:row>
          <xdr:rowOff>30480</xdr:rowOff>
        </xdr:to>
        <xdr:sp macro="" textlink="">
          <xdr:nvSpPr>
            <xdr:cNvPr id="1049" name="Scroll Ba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95"/>
  <sheetViews>
    <sheetView tabSelected="1" zoomScale="140" zoomScaleNormal="140" workbookViewId="0">
      <selection activeCell="C1" sqref="C1"/>
    </sheetView>
  </sheetViews>
  <sheetFormatPr baseColWidth="10" defaultRowHeight="13.2" x14ac:dyDescent="0.25"/>
  <cols>
    <col min="1" max="1" width="12.33203125" style="1" bestFit="1" customWidth="1"/>
    <col min="2" max="2" width="12.44140625" style="1" bestFit="1" customWidth="1"/>
    <col min="3" max="3" width="14.5546875" style="1" bestFit="1" customWidth="1"/>
    <col min="4" max="4" width="14.88671875" style="1" bestFit="1" customWidth="1"/>
    <col min="5" max="5" width="15" style="1" bestFit="1" customWidth="1"/>
    <col min="6" max="6" width="14.88671875" style="1" bestFit="1" customWidth="1"/>
    <col min="7" max="7" width="15" style="1" bestFit="1" customWidth="1"/>
    <col min="8" max="8" width="14.5546875" style="1" bestFit="1" customWidth="1"/>
    <col min="9" max="9" width="14.88671875" style="1" bestFit="1" customWidth="1"/>
    <col min="10" max="10" width="14.5546875" style="1" bestFit="1" customWidth="1"/>
    <col min="11" max="11" width="14.88671875" style="1" bestFit="1" customWidth="1"/>
    <col min="12" max="12" width="14.6640625" style="1" bestFit="1" customWidth="1"/>
    <col min="13" max="13" width="14.44140625" style="1" bestFit="1" customWidth="1"/>
    <col min="14" max="14" width="14.6640625" style="1" bestFit="1" customWidth="1"/>
    <col min="15" max="15" width="14.44140625" style="1" bestFit="1" customWidth="1"/>
    <col min="17" max="17" width="11.44140625" style="1"/>
  </cols>
  <sheetData>
    <row r="1" spans="1:40" x14ac:dyDescent="0.25">
      <c r="A1" s="6"/>
      <c r="B1" s="6"/>
      <c r="C1" s="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"/>
      <c r="Q1" s="6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3"/>
      <c r="AG1" s="13"/>
      <c r="AH1" s="13"/>
      <c r="AI1" s="13"/>
      <c r="AJ1" s="13"/>
      <c r="AK1" s="13"/>
      <c r="AL1" s="13"/>
      <c r="AM1" s="13"/>
      <c r="AN1" s="13"/>
    </row>
    <row r="2" spans="1:40" x14ac:dyDescent="0.25">
      <c r="A2" s="6"/>
      <c r="B2" s="6"/>
      <c r="C2" s="2"/>
      <c r="D2" s="3" t="s">
        <v>24</v>
      </c>
      <c r="E2" s="3" t="s">
        <v>25</v>
      </c>
      <c r="F2" s="4" t="s">
        <v>26</v>
      </c>
      <c r="G2" s="4" t="s">
        <v>27</v>
      </c>
      <c r="H2" s="5" t="s">
        <v>28</v>
      </c>
      <c r="I2" s="5" t="s">
        <v>29</v>
      </c>
      <c r="J2" s="6"/>
      <c r="K2" s="6"/>
      <c r="L2" s="6"/>
      <c r="M2" s="6"/>
      <c r="N2" s="6"/>
      <c r="O2" s="6"/>
      <c r="P2" s="2"/>
      <c r="Q2" s="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13"/>
      <c r="AG2" s="13"/>
      <c r="AH2" s="13"/>
      <c r="AI2" s="13"/>
      <c r="AJ2" s="13"/>
      <c r="AK2" s="13"/>
      <c r="AL2" s="13"/>
      <c r="AM2" s="13"/>
      <c r="AN2" s="13"/>
    </row>
    <row r="3" spans="1:40" ht="14.4" x14ac:dyDescent="0.3">
      <c r="A3" s="6"/>
      <c r="B3" s="6"/>
      <c r="C3" s="7"/>
      <c r="D3" s="8">
        <f>D8/10</f>
        <v>1.4</v>
      </c>
      <c r="E3" s="8">
        <f>E8</f>
        <v>0</v>
      </c>
      <c r="F3" s="8">
        <f>F8/10</f>
        <v>0.7</v>
      </c>
      <c r="G3" s="8">
        <f>G8</f>
        <v>270</v>
      </c>
      <c r="H3" s="8">
        <f>H8/10</f>
        <v>0.7</v>
      </c>
      <c r="I3" s="8">
        <f>I8</f>
        <v>135</v>
      </c>
      <c r="J3" s="6"/>
      <c r="K3" s="6"/>
      <c r="L3" s="6"/>
      <c r="M3" s="6"/>
      <c r="N3" s="6"/>
      <c r="O3" s="6"/>
      <c r="P3" s="2"/>
      <c r="Q3" s="6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/>
      <c r="AG3" s="13"/>
      <c r="AH3" s="13"/>
      <c r="AI3" s="13"/>
      <c r="AJ3" s="13"/>
      <c r="AK3" s="13"/>
      <c r="AL3" s="13"/>
      <c r="AM3" s="13"/>
      <c r="AN3" s="13"/>
    </row>
    <row r="4" spans="1:4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13"/>
      <c r="AG4" s="13"/>
      <c r="AH4" s="13"/>
      <c r="AI4" s="13"/>
      <c r="AJ4" s="13"/>
      <c r="AK4" s="13"/>
      <c r="AL4" s="13"/>
      <c r="AM4" s="13"/>
      <c r="AN4" s="13"/>
    </row>
    <row r="5" spans="1:40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13"/>
      <c r="AG5" s="13"/>
      <c r="AH5" s="13"/>
      <c r="AI5" s="13"/>
      <c r="AJ5" s="13"/>
      <c r="AK5" s="13"/>
      <c r="AL5" s="13"/>
      <c r="AM5" s="13"/>
      <c r="AN5" s="13"/>
    </row>
    <row r="6" spans="1:40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13"/>
      <c r="AG6" s="13"/>
      <c r="AH6" s="13"/>
      <c r="AI6" s="13"/>
      <c r="AJ6" s="13"/>
      <c r="AK6" s="13"/>
      <c r="AL6" s="13"/>
      <c r="AM6" s="13"/>
      <c r="AN6" s="13"/>
    </row>
    <row r="7" spans="1:40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13"/>
      <c r="AG7" s="13"/>
      <c r="AH7" s="13"/>
      <c r="AI7" s="13"/>
      <c r="AJ7" s="13"/>
      <c r="AK7" s="13"/>
      <c r="AL7" s="13"/>
      <c r="AM7" s="13"/>
      <c r="AN7" s="13"/>
    </row>
    <row r="8" spans="1:40" x14ac:dyDescent="0.25">
      <c r="A8" s="6"/>
      <c r="B8" s="6"/>
      <c r="C8" s="6"/>
      <c r="D8" s="6">
        <v>14</v>
      </c>
      <c r="E8" s="6">
        <v>0</v>
      </c>
      <c r="F8" s="6">
        <v>7</v>
      </c>
      <c r="G8" s="6">
        <v>270</v>
      </c>
      <c r="H8" s="6">
        <v>7</v>
      </c>
      <c r="I8" s="6">
        <v>135</v>
      </c>
      <c r="J8" s="6"/>
      <c r="K8" s="6"/>
      <c r="L8" s="6"/>
      <c r="M8" s="6"/>
      <c r="N8" s="6"/>
      <c r="O8" s="6"/>
      <c r="P8" s="2"/>
      <c r="Q8" s="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13"/>
      <c r="AG8" s="13"/>
      <c r="AH8" s="13"/>
      <c r="AI8" s="13"/>
      <c r="AJ8" s="13"/>
      <c r="AK8" s="13"/>
      <c r="AL8" s="13"/>
      <c r="AM8" s="13"/>
      <c r="AN8" s="13"/>
    </row>
    <row r="9" spans="1:40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"/>
      <c r="Q9" s="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13"/>
      <c r="AG9" s="13"/>
      <c r="AH9" s="13"/>
      <c r="AI9" s="13"/>
      <c r="AJ9" s="13"/>
      <c r="AK9" s="13"/>
      <c r="AL9" s="13"/>
      <c r="AM9" s="13"/>
      <c r="AN9" s="13"/>
    </row>
    <row r="10" spans="1:4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"/>
      <c r="Q10" s="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0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"/>
      <c r="Q11" s="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/>
      <c r="Q12" s="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Q13" s="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Q14" s="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Q15" s="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Q16" s="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Q19" s="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Q20" s="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Q21" s="6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"/>
      <c r="Q22" s="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"/>
      <c r="Q23" s="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25">
      <c r="A24" s="6"/>
      <c r="B24" s="6"/>
      <c r="C24" s="10" t="s">
        <v>18</v>
      </c>
      <c r="D24" s="10" t="s">
        <v>19</v>
      </c>
      <c r="E24" s="10" t="s">
        <v>20</v>
      </c>
      <c r="F24" s="10" t="s">
        <v>21</v>
      </c>
      <c r="G24" s="10" t="s">
        <v>22</v>
      </c>
      <c r="H24" s="10" t="s">
        <v>23</v>
      </c>
      <c r="I24" s="6"/>
      <c r="J24" s="6"/>
      <c r="K24" s="6"/>
      <c r="L24" s="6"/>
      <c r="M24" s="6"/>
      <c r="N24" s="6"/>
      <c r="O24" s="6"/>
      <c r="P24" s="2"/>
      <c r="Q24" s="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25">
      <c r="A25" s="6"/>
      <c r="B25" s="6"/>
      <c r="C25" s="11">
        <f t="shared" ref="C25:H25" si="0">D3</f>
        <v>1.4</v>
      </c>
      <c r="D25" s="11">
        <f t="shared" si="0"/>
        <v>0</v>
      </c>
      <c r="E25" s="11">
        <f t="shared" si="0"/>
        <v>0.7</v>
      </c>
      <c r="F25" s="11">
        <f t="shared" si="0"/>
        <v>270</v>
      </c>
      <c r="G25" s="11">
        <f t="shared" si="0"/>
        <v>0.7</v>
      </c>
      <c r="H25" s="11">
        <f t="shared" si="0"/>
        <v>135</v>
      </c>
      <c r="I25" s="6"/>
      <c r="J25" s="6"/>
      <c r="K25" s="6"/>
      <c r="L25" s="6"/>
      <c r="M25" s="6"/>
      <c r="N25" s="6"/>
      <c r="O25" s="6"/>
      <c r="P25" s="2"/>
      <c r="Q25" s="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25">
      <c r="A26" s="6" t="s">
        <v>0</v>
      </c>
      <c r="B26" s="6" t="s">
        <v>0</v>
      </c>
      <c r="C26" s="6" t="s">
        <v>5</v>
      </c>
      <c r="D26" s="6" t="s">
        <v>6</v>
      </c>
      <c r="E26" s="6" t="s">
        <v>10</v>
      </c>
      <c r="F26" s="6" t="s">
        <v>7</v>
      </c>
      <c r="G26" s="6" t="s">
        <v>8</v>
      </c>
      <c r="H26" s="6" t="s">
        <v>11</v>
      </c>
      <c r="I26" s="6" t="s">
        <v>9</v>
      </c>
      <c r="J26" s="6" t="s">
        <v>12</v>
      </c>
      <c r="K26" s="6" t="s">
        <v>13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2"/>
      <c r="Y26" s="2"/>
      <c r="Z26" s="2"/>
      <c r="AA26" s="2"/>
      <c r="AB26" s="2"/>
      <c r="AC26" s="2"/>
      <c r="AD26" s="2"/>
      <c r="AE26" s="2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25">
      <c r="A27" s="6" t="s">
        <v>1</v>
      </c>
      <c r="B27" s="6" t="s">
        <v>2</v>
      </c>
      <c r="C27" s="12">
        <f>C25</f>
        <v>1.4</v>
      </c>
      <c r="D27" s="6">
        <f>D25</f>
        <v>0</v>
      </c>
      <c r="E27" s="6"/>
      <c r="F27" s="12">
        <f>E25</f>
        <v>0.7</v>
      </c>
      <c r="G27" s="6">
        <f>F25</f>
        <v>270</v>
      </c>
      <c r="H27" s="6"/>
      <c r="I27" s="12">
        <f>G25</f>
        <v>0.7</v>
      </c>
      <c r="J27" s="6">
        <f>H25</f>
        <v>135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2"/>
      <c r="Y27" s="2"/>
      <c r="Z27" s="2"/>
      <c r="AA27" s="2"/>
      <c r="AB27" s="2"/>
      <c r="AC27" s="2"/>
      <c r="AD27" s="2"/>
      <c r="AE27" s="2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25">
      <c r="A28" s="6">
        <v>0</v>
      </c>
      <c r="B28" s="6">
        <f>PI()*(A28)/180</f>
        <v>0</v>
      </c>
      <c r="C28" s="6">
        <f>C27</f>
        <v>1.4</v>
      </c>
      <c r="D28" s="6">
        <f>PI()*D27/180</f>
        <v>0</v>
      </c>
      <c r="E28" s="6">
        <f>C28*SIN(B28+D28)</f>
        <v>0</v>
      </c>
      <c r="F28" s="6">
        <f>F27</f>
        <v>0.7</v>
      </c>
      <c r="G28" s="6">
        <f>PI()*G27/180</f>
        <v>4.7123889803846897</v>
      </c>
      <c r="H28" s="6">
        <f t="shared" ref="H28:H59" si="1">F28*SIN(B28+G28)</f>
        <v>-0.7</v>
      </c>
      <c r="I28" s="6">
        <f>I27</f>
        <v>0.7</v>
      </c>
      <c r="J28" s="6">
        <f>PI()*J27/180</f>
        <v>2.3561944901923448</v>
      </c>
      <c r="K28" s="6">
        <f t="shared" ref="K28:K59" si="2">I28*SIN(B28+J28)</f>
        <v>0.49497474683058329</v>
      </c>
      <c r="L28" s="6"/>
      <c r="M28" s="6"/>
      <c r="N28" s="6"/>
      <c r="O28" s="14" t="s">
        <v>37</v>
      </c>
      <c r="P28" s="6"/>
      <c r="Q28" s="14" t="s">
        <v>38</v>
      </c>
      <c r="R28" s="6"/>
      <c r="S28" s="14" t="s">
        <v>39</v>
      </c>
      <c r="T28" s="6"/>
      <c r="U28" s="6"/>
      <c r="V28" s="6"/>
      <c r="W28" s="6"/>
      <c r="X28" s="2"/>
      <c r="Y28" s="2"/>
      <c r="Z28" s="2"/>
      <c r="AA28" s="2"/>
      <c r="AB28" s="2"/>
      <c r="AC28" s="2"/>
      <c r="AD28" s="2"/>
      <c r="AE28" s="2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25">
      <c r="A29" s="6">
        <v>10</v>
      </c>
      <c r="B29" s="6">
        <f t="shared" ref="B29:B76" si="3">PI()*(A29)/180</f>
        <v>0.17453292519943295</v>
      </c>
      <c r="C29" s="6">
        <f>C27</f>
        <v>1.4</v>
      </c>
      <c r="D29" s="6">
        <f>D28</f>
        <v>0</v>
      </c>
      <c r="E29" s="6">
        <f t="shared" ref="E29:E76" si="4">C29*SIN(B29+D29)</f>
        <v>0.24310744873370244</v>
      </c>
      <c r="F29" s="6">
        <f>F27</f>
        <v>0.7</v>
      </c>
      <c r="G29" s="6">
        <f t="shared" ref="G29:G76" si="5">G28</f>
        <v>4.7123889803846897</v>
      </c>
      <c r="H29" s="6">
        <f t="shared" si="1"/>
        <v>-0.68936542710854565</v>
      </c>
      <c r="I29" s="6">
        <f>I27</f>
        <v>0.7</v>
      </c>
      <c r="J29" s="6">
        <f t="shared" ref="J29:J76" si="6">J28</f>
        <v>2.3561944901923448</v>
      </c>
      <c r="K29" s="6">
        <f t="shared" si="2"/>
        <v>0.40150350544573243</v>
      </c>
      <c r="L29" s="6"/>
      <c r="M29" s="6"/>
      <c r="N29" s="6" t="s">
        <v>3</v>
      </c>
      <c r="O29" s="6">
        <v>0</v>
      </c>
      <c r="P29" s="6">
        <f>C28*COS(B28+D28)</f>
        <v>1.4</v>
      </c>
      <c r="Q29" s="6">
        <v>0</v>
      </c>
      <c r="R29" s="6">
        <f>C28*COS(B28+D28+2*PI()/3)</f>
        <v>-0.69999999999999962</v>
      </c>
      <c r="S29" s="6">
        <v>0</v>
      </c>
      <c r="T29" s="6">
        <f>C28*COS(B28+D28+4*PI()/3)</f>
        <v>-0.70000000000000062</v>
      </c>
      <c r="U29" s="6"/>
      <c r="V29" s="6"/>
      <c r="W29" s="6"/>
      <c r="X29" s="2"/>
      <c r="Y29" s="2"/>
      <c r="Z29" s="2"/>
      <c r="AA29" s="2"/>
      <c r="AB29" s="2"/>
      <c r="AC29" s="2"/>
      <c r="AD29" s="2"/>
      <c r="AE29" s="2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25">
      <c r="A30" s="6">
        <v>20</v>
      </c>
      <c r="B30" s="6">
        <f t="shared" si="3"/>
        <v>0.3490658503988659</v>
      </c>
      <c r="C30" s="6">
        <f t="shared" ref="C30:C76" si="7">C29</f>
        <v>1.4</v>
      </c>
      <c r="D30" s="6">
        <f t="shared" ref="D30:D76" si="8">D29</f>
        <v>0</v>
      </c>
      <c r="E30" s="6">
        <f t="shared" si="4"/>
        <v>0.47882820065593618</v>
      </c>
      <c r="F30" s="6">
        <f t="shared" ref="F30:F76" si="9">F29</f>
        <v>0.7</v>
      </c>
      <c r="G30" s="6">
        <f t="shared" si="5"/>
        <v>4.7123889803846897</v>
      </c>
      <c r="H30" s="6">
        <f t="shared" si="1"/>
        <v>-0.65778483455013592</v>
      </c>
      <c r="I30" s="6">
        <f t="shared" ref="I30:I76" si="10">I29</f>
        <v>0.7</v>
      </c>
      <c r="J30" s="6">
        <f t="shared" si="6"/>
        <v>2.3561944901923448</v>
      </c>
      <c r="K30" s="6">
        <f t="shared" si="2"/>
        <v>0.2958327832184896</v>
      </c>
      <c r="L30" s="6"/>
      <c r="M30" s="6"/>
      <c r="N30" s="6" t="s">
        <v>4</v>
      </c>
      <c r="O30" s="6">
        <v>0</v>
      </c>
      <c r="P30" s="6">
        <f>C28*SIN(B28+D28)</f>
        <v>0</v>
      </c>
      <c r="Q30" s="6">
        <v>0</v>
      </c>
      <c r="R30" s="6">
        <f>C28*SIN(B28+D29+2*PI()/3)</f>
        <v>1.2124355652982142</v>
      </c>
      <c r="S30" s="6">
        <v>0</v>
      </c>
      <c r="T30" s="6">
        <f>C28*SIN(B28+D29+4*PI()/3)</f>
        <v>-1.2124355652982137</v>
      </c>
      <c r="U30" s="6"/>
      <c r="V30" s="6"/>
      <c r="W30" s="6"/>
      <c r="X30" s="2"/>
      <c r="Y30" s="2"/>
      <c r="Z30" s="2"/>
      <c r="AA30" s="2"/>
      <c r="AB30" s="2"/>
      <c r="AC30" s="2"/>
      <c r="AD30" s="2"/>
      <c r="AE30" s="2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25">
      <c r="A31" s="6">
        <v>30</v>
      </c>
      <c r="B31" s="6">
        <f t="shared" si="3"/>
        <v>0.52359877559829882</v>
      </c>
      <c r="C31" s="6">
        <f t="shared" si="7"/>
        <v>1.4</v>
      </c>
      <c r="D31" s="6">
        <f t="shared" si="8"/>
        <v>0</v>
      </c>
      <c r="E31" s="6">
        <f t="shared" si="4"/>
        <v>0.69999999999999984</v>
      </c>
      <c r="F31" s="6">
        <f t="shared" si="9"/>
        <v>0.7</v>
      </c>
      <c r="G31" s="6">
        <f t="shared" si="5"/>
        <v>4.7123889803846897</v>
      </c>
      <c r="H31" s="6">
        <f t="shared" si="1"/>
        <v>-0.60621778264910697</v>
      </c>
      <c r="I31" s="6">
        <f t="shared" si="10"/>
        <v>0.7</v>
      </c>
      <c r="J31" s="6">
        <f t="shared" si="6"/>
        <v>2.3561944901923448</v>
      </c>
      <c r="K31" s="6">
        <f t="shared" si="2"/>
        <v>0.18117333157176471</v>
      </c>
      <c r="L31" s="6"/>
      <c r="M31" s="6"/>
      <c r="N31" s="6"/>
      <c r="O31" s="14" t="s">
        <v>15</v>
      </c>
      <c r="P31" s="6"/>
      <c r="Q31" s="14" t="s">
        <v>40</v>
      </c>
      <c r="R31" s="6"/>
      <c r="S31" s="14" t="s">
        <v>41</v>
      </c>
      <c r="T31" s="6"/>
      <c r="U31" s="6"/>
      <c r="V31" s="6"/>
      <c r="W31" s="6"/>
      <c r="X31" s="2"/>
      <c r="Y31" s="2"/>
      <c r="Z31" s="2"/>
      <c r="AA31" s="2"/>
      <c r="AB31" s="2"/>
      <c r="AC31" s="2"/>
      <c r="AD31" s="2"/>
      <c r="AE31" s="2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25">
      <c r="A32" s="6">
        <v>40</v>
      </c>
      <c r="B32" s="6">
        <f t="shared" si="3"/>
        <v>0.69813170079773179</v>
      </c>
      <c r="C32" s="6">
        <f t="shared" si="7"/>
        <v>1.4</v>
      </c>
      <c r="D32" s="6">
        <f t="shared" si="8"/>
        <v>0</v>
      </c>
      <c r="E32" s="6">
        <f t="shared" si="4"/>
        <v>0.89990265356115484</v>
      </c>
      <c r="F32" s="6">
        <f t="shared" si="9"/>
        <v>0.7</v>
      </c>
      <c r="G32" s="6">
        <f t="shared" si="5"/>
        <v>4.7123889803846897</v>
      </c>
      <c r="H32" s="6">
        <f t="shared" si="1"/>
        <v>-0.53623111018328462</v>
      </c>
      <c r="I32" s="6">
        <f t="shared" si="10"/>
        <v>0.7</v>
      </c>
      <c r="J32" s="6">
        <f t="shared" si="6"/>
        <v>2.3561944901923448</v>
      </c>
      <c r="K32" s="6">
        <f t="shared" si="2"/>
        <v>6.1009019923360733E-2</v>
      </c>
      <c r="L32" s="6"/>
      <c r="M32" s="6"/>
      <c r="N32" s="6" t="s">
        <v>3</v>
      </c>
      <c r="O32" s="6">
        <v>0</v>
      </c>
      <c r="P32" s="6">
        <f>F28*COS(B28+G28)</f>
        <v>-1.286405877654051E-16</v>
      </c>
      <c r="Q32" s="6">
        <v>0</v>
      </c>
      <c r="R32" s="6">
        <f>F28*COS(B28+G28+2*PI()/3)</f>
        <v>0.60621778264910731</v>
      </c>
      <c r="S32" s="6">
        <v>0</v>
      </c>
      <c r="T32" s="6">
        <f>F28*COS(B28+G28+4*PI()/3)</f>
        <v>-0.60621778264910708</v>
      </c>
      <c r="U32" s="6"/>
      <c r="V32" s="6"/>
      <c r="W32" s="6"/>
      <c r="X32" s="2"/>
      <c r="Y32" s="2"/>
      <c r="Z32" s="2"/>
      <c r="AA32" s="2"/>
      <c r="AB32" s="2"/>
      <c r="AC32" s="2"/>
      <c r="AD32" s="2"/>
      <c r="AE32" s="2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25">
      <c r="A33" s="6">
        <v>50</v>
      </c>
      <c r="B33" s="6">
        <f t="shared" si="3"/>
        <v>0.87266462599716477</v>
      </c>
      <c r="C33" s="6">
        <f t="shared" si="7"/>
        <v>1.4</v>
      </c>
      <c r="D33" s="6">
        <f t="shared" si="8"/>
        <v>0</v>
      </c>
      <c r="E33" s="6">
        <f t="shared" si="4"/>
        <v>1.0724622203665692</v>
      </c>
      <c r="F33" s="6">
        <f t="shared" si="9"/>
        <v>0.7</v>
      </c>
      <c r="G33" s="6">
        <f t="shared" si="5"/>
        <v>4.7123889803846897</v>
      </c>
      <c r="H33" s="6">
        <f t="shared" si="1"/>
        <v>-0.4499513267805777</v>
      </c>
      <c r="I33" s="6">
        <f t="shared" si="10"/>
        <v>0.7</v>
      </c>
      <c r="J33" s="6">
        <f t="shared" si="6"/>
        <v>2.3561944901923448</v>
      </c>
      <c r="K33" s="6">
        <f t="shared" si="2"/>
        <v>-6.1009019923360559E-2</v>
      </c>
      <c r="L33" s="6"/>
      <c r="M33" s="6"/>
      <c r="N33" s="6" t="s">
        <v>4</v>
      </c>
      <c r="O33" s="6">
        <v>0</v>
      </c>
      <c r="P33" s="6">
        <f>F28*SIN(B28+G28)</f>
        <v>-0.7</v>
      </c>
      <c r="Q33" s="6">
        <v>0</v>
      </c>
      <c r="R33" s="6">
        <f>F28*SIN(B28+G28+2*PI()/3)</f>
        <v>0.34999999999999948</v>
      </c>
      <c r="S33" s="6">
        <v>0</v>
      </c>
      <c r="T33" s="6">
        <f>F28*SIN(B28+G28+4*PI()/3)</f>
        <v>0.34999999999999981</v>
      </c>
      <c r="U33" s="6"/>
      <c r="V33" s="6"/>
      <c r="W33" s="6"/>
      <c r="X33" s="2"/>
      <c r="Y33" s="2"/>
      <c r="Z33" s="2"/>
      <c r="AA33" s="2"/>
      <c r="AB33" s="2"/>
      <c r="AC33" s="2"/>
      <c r="AD33" s="2"/>
      <c r="AE33" s="2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25">
      <c r="A34" s="6">
        <v>60</v>
      </c>
      <c r="B34" s="6">
        <f t="shared" si="3"/>
        <v>1.0471975511965976</v>
      </c>
      <c r="C34" s="6">
        <f t="shared" si="7"/>
        <v>1.4</v>
      </c>
      <c r="D34" s="6">
        <f t="shared" si="8"/>
        <v>0</v>
      </c>
      <c r="E34" s="6">
        <f t="shared" si="4"/>
        <v>1.2124355652982139</v>
      </c>
      <c r="F34" s="6">
        <f t="shared" si="9"/>
        <v>0.7</v>
      </c>
      <c r="G34" s="6">
        <f t="shared" si="5"/>
        <v>4.7123889803846897</v>
      </c>
      <c r="H34" s="6">
        <f t="shared" si="1"/>
        <v>-0.35000000000000031</v>
      </c>
      <c r="I34" s="6">
        <f t="shared" si="10"/>
        <v>0.7</v>
      </c>
      <c r="J34" s="6">
        <f t="shared" si="6"/>
        <v>2.3561944901923448</v>
      </c>
      <c r="K34" s="6">
        <f t="shared" si="2"/>
        <v>-0.18117333157176424</v>
      </c>
      <c r="L34" s="6"/>
      <c r="M34" s="6"/>
      <c r="N34" s="6"/>
      <c r="O34" s="14" t="s">
        <v>42</v>
      </c>
      <c r="P34" s="6"/>
      <c r="Q34" s="14" t="s">
        <v>43</v>
      </c>
      <c r="R34" s="6"/>
      <c r="S34" s="14" t="s">
        <v>44</v>
      </c>
      <c r="T34" s="6"/>
      <c r="U34" s="6"/>
      <c r="V34" s="6"/>
      <c r="W34" s="6"/>
      <c r="X34" s="2"/>
      <c r="Y34" s="2"/>
      <c r="Z34" s="2"/>
      <c r="AA34" s="2"/>
      <c r="AB34" s="2"/>
      <c r="AC34" s="2"/>
      <c r="AD34" s="2"/>
      <c r="AE34" s="2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25">
      <c r="A35" s="6">
        <v>70</v>
      </c>
      <c r="B35" s="6">
        <f t="shared" si="3"/>
        <v>1.2217304763960306</v>
      </c>
      <c r="C35" s="6">
        <f t="shared" si="7"/>
        <v>1.4</v>
      </c>
      <c r="D35" s="6">
        <f t="shared" si="8"/>
        <v>0</v>
      </c>
      <c r="E35" s="6">
        <f t="shared" si="4"/>
        <v>1.3155696691002716</v>
      </c>
      <c r="F35" s="6">
        <f t="shared" si="9"/>
        <v>0.7</v>
      </c>
      <c r="G35" s="6">
        <f t="shared" si="5"/>
        <v>4.7123889803846897</v>
      </c>
      <c r="H35" s="6">
        <f t="shared" si="1"/>
        <v>-0.239414100327968</v>
      </c>
      <c r="I35" s="6">
        <f t="shared" si="10"/>
        <v>0.7</v>
      </c>
      <c r="J35" s="6">
        <f t="shared" si="6"/>
        <v>2.3561944901923448</v>
      </c>
      <c r="K35" s="6">
        <f t="shared" si="2"/>
        <v>-0.29583278321848949</v>
      </c>
      <c r="L35" s="6"/>
      <c r="M35" s="6"/>
      <c r="N35" s="6" t="s">
        <v>3</v>
      </c>
      <c r="O35" s="6">
        <v>0</v>
      </c>
      <c r="P35" s="6">
        <f>I28*COS(B28+J28)</f>
        <v>-0.49497474683058318</v>
      </c>
      <c r="Q35" s="6">
        <v>0</v>
      </c>
      <c r="R35" s="6">
        <f>I28*COS(B28+J28+2*PI()/3)</f>
        <v>-0.18117333157176443</v>
      </c>
      <c r="S35" s="6">
        <v>0</v>
      </c>
      <c r="T35" s="6">
        <f>I28*COS(B28+J28+4*PI()/3)</f>
        <v>0.67614807840234781</v>
      </c>
      <c r="U35" s="6"/>
      <c r="V35" s="6"/>
      <c r="W35" s="6"/>
      <c r="X35" s="2"/>
      <c r="Y35" s="2"/>
      <c r="Z35" s="2"/>
      <c r="AA35" s="2"/>
      <c r="AB35" s="2"/>
      <c r="AC35" s="2"/>
      <c r="AD35" s="2"/>
      <c r="AE35" s="2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25">
      <c r="A36" s="6">
        <v>80</v>
      </c>
      <c r="B36" s="6">
        <f t="shared" si="3"/>
        <v>1.3962634015954636</v>
      </c>
      <c r="C36" s="6">
        <f t="shared" si="7"/>
        <v>1.4</v>
      </c>
      <c r="D36" s="6">
        <f t="shared" si="8"/>
        <v>0</v>
      </c>
      <c r="E36" s="6">
        <f t="shared" si="4"/>
        <v>1.3787308542170911</v>
      </c>
      <c r="F36" s="6">
        <f t="shared" si="9"/>
        <v>0.7</v>
      </c>
      <c r="G36" s="6">
        <f t="shared" si="5"/>
        <v>4.7123889803846897</v>
      </c>
      <c r="H36" s="6">
        <f t="shared" si="1"/>
        <v>-0.12155372436685126</v>
      </c>
      <c r="I36" s="6">
        <f t="shared" si="10"/>
        <v>0.7</v>
      </c>
      <c r="J36" s="6">
        <f t="shared" si="6"/>
        <v>2.3561944901923448</v>
      </c>
      <c r="K36" s="6">
        <f t="shared" si="2"/>
        <v>-0.40150350544573227</v>
      </c>
      <c r="L36" s="6"/>
      <c r="M36" s="6"/>
      <c r="N36" s="6" t="s">
        <v>4</v>
      </c>
      <c r="O36" s="6">
        <v>0</v>
      </c>
      <c r="P36" s="6">
        <f>I28*SIN(B28+J28)</f>
        <v>0.49497474683058329</v>
      </c>
      <c r="Q36" s="6">
        <v>0</v>
      </c>
      <c r="R36" s="6">
        <f>I28*SIN(B28+J28+2*PI()/3)</f>
        <v>-0.67614807840234781</v>
      </c>
      <c r="S36" s="6">
        <v>0</v>
      </c>
      <c r="T36" s="6">
        <f>I28*SIN(B28+J28+4*PI()/3)</f>
        <v>0.18117333157176416</v>
      </c>
      <c r="U36" s="6"/>
      <c r="V36" s="6"/>
      <c r="W36" s="6"/>
      <c r="X36" s="2"/>
      <c r="Y36" s="2"/>
      <c r="Z36" s="2"/>
      <c r="AA36" s="2"/>
      <c r="AB36" s="2"/>
      <c r="AC36" s="2"/>
      <c r="AD36" s="2"/>
      <c r="AE36" s="2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25">
      <c r="A37" s="6">
        <v>90</v>
      </c>
      <c r="B37" s="6">
        <f t="shared" si="3"/>
        <v>1.5707963267948966</v>
      </c>
      <c r="C37" s="6">
        <f t="shared" si="7"/>
        <v>1.4</v>
      </c>
      <c r="D37" s="6">
        <f t="shared" si="8"/>
        <v>0</v>
      </c>
      <c r="E37" s="6">
        <f t="shared" si="4"/>
        <v>1.4</v>
      </c>
      <c r="F37" s="6">
        <f t="shared" si="9"/>
        <v>0.7</v>
      </c>
      <c r="G37" s="6">
        <f t="shared" si="5"/>
        <v>4.7123889803846897</v>
      </c>
      <c r="H37" s="6">
        <f t="shared" si="1"/>
        <v>-1.715207836872068E-16</v>
      </c>
      <c r="I37" s="6">
        <f t="shared" si="10"/>
        <v>0.7</v>
      </c>
      <c r="J37" s="6">
        <f t="shared" si="6"/>
        <v>2.3561944901923448</v>
      </c>
      <c r="K37" s="6">
        <f t="shared" si="2"/>
        <v>-0.49497474683058318</v>
      </c>
      <c r="L37" s="6"/>
      <c r="M37" s="6"/>
      <c r="N37" s="6"/>
      <c r="O37" s="6" t="s">
        <v>30</v>
      </c>
      <c r="P37" s="6"/>
      <c r="Q37" s="6" t="s">
        <v>31</v>
      </c>
      <c r="R37" s="6"/>
      <c r="S37" s="6" t="s">
        <v>14</v>
      </c>
      <c r="T37" s="6"/>
      <c r="U37" s="6" t="s">
        <v>16</v>
      </c>
      <c r="V37" s="6"/>
      <c r="W37" s="6"/>
      <c r="X37" s="2"/>
      <c r="Y37" s="2"/>
      <c r="Z37" s="2"/>
      <c r="AA37" s="2"/>
      <c r="AB37" s="2"/>
      <c r="AC37" s="2"/>
      <c r="AD37" s="2"/>
      <c r="AE37" s="2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6">
        <v>100</v>
      </c>
      <c r="B38" s="6">
        <f t="shared" si="3"/>
        <v>1.7453292519943295</v>
      </c>
      <c r="C38" s="6">
        <f t="shared" si="7"/>
        <v>1.4</v>
      </c>
      <c r="D38" s="6">
        <f t="shared" si="8"/>
        <v>0</v>
      </c>
      <c r="E38" s="6">
        <f t="shared" si="4"/>
        <v>1.3787308542170911</v>
      </c>
      <c r="F38" s="6">
        <f t="shared" si="9"/>
        <v>0.7</v>
      </c>
      <c r="G38" s="6">
        <f t="shared" si="5"/>
        <v>4.7123889803846897</v>
      </c>
      <c r="H38" s="6">
        <f t="shared" si="1"/>
        <v>0.12155372436685093</v>
      </c>
      <c r="I38" s="6">
        <f t="shared" si="10"/>
        <v>0.7</v>
      </c>
      <c r="J38" s="6">
        <f t="shared" si="6"/>
        <v>2.3561944901923448</v>
      </c>
      <c r="K38" s="6">
        <f t="shared" si="2"/>
        <v>-0.57340643100229405</v>
      </c>
      <c r="L38" s="6"/>
      <c r="M38" s="6"/>
      <c r="N38" s="6" t="s">
        <v>3</v>
      </c>
      <c r="O38" s="6">
        <f>P29</f>
        <v>1.4</v>
      </c>
      <c r="P38" s="6">
        <f>O38+P32</f>
        <v>1.3999999999999997</v>
      </c>
      <c r="Q38" s="6">
        <f>P38</f>
        <v>1.3999999999999997</v>
      </c>
      <c r="R38" s="6">
        <f>Q38+P35</f>
        <v>0.90502525316941651</v>
      </c>
      <c r="S38" s="6">
        <v>0</v>
      </c>
      <c r="T38" s="6">
        <f>R38/3</f>
        <v>0.3016750843898055</v>
      </c>
      <c r="U38" s="6">
        <v>0</v>
      </c>
      <c r="V38" s="6">
        <f>T38*3</f>
        <v>0.90502525316941651</v>
      </c>
      <c r="W38" s="6"/>
      <c r="X38" s="2"/>
      <c r="Y38" s="2"/>
      <c r="Z38" s="2"/>
      <c r="AA38" s="2"/>
      <c r="AB38" s="2"/>
      <c r="AC38" s="2"/>
      <c r="AD38" s="2"/>
      <c r="AE38" s="2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6">
        <v>110</v>
      </c>
      <c r="B39" s="6">
        <f t="shared" si="3"/>
        <v>1.9198621771937625</v>
      </c>
      <c r="C39" s="6">
        <f t="shared" si="7"/>
        <v>1.4</v>
      </c>
      <c r="D39" s="6">
        <f t="shared" si="8"/>
        <v>0</v>
      </c>
      <c r="E39" s="6">
        <f t="shared" si="4"/>
        <v>1.3155696691002716</v>
      </c>
      <c r="F39" s="6">
        <f t="shared" si="9"/>
        <v>0.7</v>
      </c>
      <c r="G39" s="6">
        <f t="shared" si="5"/>
        <v>4.7123889803846897</v>
      </c>
      <c r="H39" s="6">
        <f t="shared" si="1"/>
        <v>0.23941410032796764</v>
      </c>
      <c r="I39" s="6">
        <f t="shared" si="10"/>
        <v>0.7</v>
      </c>
      <c r="J39" s="6">
        <f t="shared" si="6"/>
        <v>2.3561944901923448</v>
      </c>
      <c r="K39" s="6">
        <f t="shared" si="2"/>
        <v>-0.63441545092565499</v>
      </c>
      <c r="L39" s="6"/>
      <c r="M39" s="6"/>
      <c r="N39" s="6" t="s">
        <v>4</v>
      </c>
      <c r="O39" s="6">
        <f>P30</f>
        <v>0</v>
      </c>
      <c r="P39" s="6">
        <f>O39+P33</f>
        <v>-0.7</v>
      </c>
      <c r="Q39" s="6">
        <f>P39</f>
        <v>-0.7</v>
      </c>
      <c r="R39" s="6">
        <f>Q39+P36</f>
        <v>-0.20502525316941667</v>
      </c>
      <c r="S39" s="6">
        <v>0</v>
      </c>
      <c r="T39" s="6">
        <f>R39/3</f>
        <v>-6.8341751056472222E-2</v>
      </c>
      <c r="U39" s="6">
        <v>0</v>
      </c>
      <c r="V39" s="6">
        <f>T39*3</f>
        <v>-0.20502525316941667</v>
      </c>
      <c r="W39" s="6"/>
      <c r="X39" s="2"/>
      <c r="Y39" s="2"/>
      <c r="Z39" s="2"/>
      <c r="AA39" s="2"/>
      <c r="AB39" s="2"/>
      <c r="AC39" s="2"/>
      <c r="AD39" s="2"/>
      <c r="AE39" s="2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6">
        <v>120</v>
      </c>
      <c r="B40" s="6">
        <f t="shared" si="3"/>
        <v>2.0943951023931953</v>
      </c>
      <c r="C40" s="6">
        <f t="shared" si="7"/>
        <v>1.4</v>
      </c>
      <c r="D40" s="6">
        <f t="shared" si="8"/>
        <v>0</v>
      </c>
      <c r="E40" s="6">
        <f t="shared" si="4"/>
        <v>1.2124355652982142</v>
      </c>
      <c r="F40" s="6">
        <f t="shared" si="9"/>
        <v>0.7</v>
      </c>
      <c r="G40" s="6">
        <f t="shared" si="5"/>
        <v>4.7123889803846897</v>
      </c>
      <c r="H40" s="6">
        <f t="shared" si="1"/>
        <v>0.34999999999999948</v>
      </c>
      <c r="I40" s="6">
        <f t="shared" si="10"/>
        <v>0.7</v>
      </c>
      <c r="J40" s="6">
        <f t="shared" si="6"/>
        <v>2.3561944901923448</v>
      </c>
      <c r="K40" s="6">
        <f t="shared" si="2"/>
        <v>-0.67614807840234781</v>
      </c>
      <c r="L40" s="6"/>
      <c r="M40" s="6"/>
      <c r="N40" s="6"/>
      <c r="O40" s="15" t="s">
        <v>33</v>
      </c>
      <c r="P40" s="2"/>
      <c r="Q40" s="6"/>
      <c r="R40" s="2"/>
      <c r="S40" s="2"/>
      <c r="T40" s="2"/>
      <c r="U40" s="2"/>
      <c r="V40" s="2"/>
      <c r="W40" s="6"/>
      <c r="X40" s="2"/>
      <c r="Y40" s="2"/>
      <c r="Z40" s="2"/>
      <c r="AA40" s="2"/>
      <c r="AB40" s="2"/>
      <c r="AC40" s="2"/>
      <c r="AD40" s="2"/>
      <c r="AE40" s="2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6">
        <v>130</v>
      </c>
      <c r="B41" s="6">
        <f t="shared" si="3"/>
        <v>2.2689280275926285</v>
      </c>
      <c r="C41" s="6">
        <f t="shared" si="7"/>
        <v>1.4</v>
      </c>
      <c r="D41" s="6">
        <f t="shared" si="8"/>
        <v>0</v>
      </c>
      <c r="E41" s="6">
        <f t="shared" si="4"/>
        <v>1.0724622203665692</v>
      </c>
      <c r="F41" s="6">
        <f t="shared" si="9"/>
        <v>0.7</v>
      </c>
      <c r="G41" s="6">
        <f t="shared" si="5"/>
        <v>4.7123889803846897</v>
      </c>
      <c r="H41" s="6">
        <f t="shared" si="1"/>
        <v>0.44995132678057737</v>
      </c>
      <c r="I41" s="6">
        <f t="shared" si="10"/>
        <v>0.7</v>
      </c>
      <c r="J41" s="6">
        <f t="shared" si="6"/>
        <v>2.3561944901923448</v>
      </c>
      <c r="K41" s="6">
        <f t="shared" si="2"/>
        <v>-0.69733628866422182</v>
      </c>
      <c r="L41" s="6"/>
      <c r="M41" s="6"/>
      <c r="N41" s="6" t="s">
        <v>3</v>
      </c>
      <c r="O41" s="6">
        <f>-S38</f>
        <v>0</v>
      </c>
      <c r="P41" s="2">
        <f>-T38</f>
        <v>-0.3016750843898055</v>
      </c>
      <c r="Q41" s="6"/>
      <c r="R41" s="2"/>
      <c r="S41" s="2"/>
      <c r="T41" s="2"/>
      <c r="U41" s="2"/>
      <c r="V41" s="2"/>
      <c r="W41" s="6"/>
      <c r="X41" s="2"/>
      <c r="Y41" s="2"/>
      <c r="Z41" s="2"/>
      <c r="AA41" s="2"/>
      <c r="AB41" s="2"/>
      <c r="AC41" s="2"/>
      <c r="AD41" s="2"/>
      <c r="AE41" s="2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6">
        <v>140</v>
      </c>
      <c r="B42" s="6">
        <f t="shared" si="3"/>
        <v>2.4434609527920612</v>
      </c>
      <c r="C42" s="6">
        <f t="shared" si="7"/>
        <v>1.4</v>
      </c>
      <c r="D42" s="6">
        <f t="shared" si="8"/>
        <v>0</v>
      </c>
      <c r="E42" s="6">
        <f t="shared" si="4"/>
        <v>0.89990265356115517</v>
      </c>
      <c r="F42" s="6">
        <f t="shared" si="9"/>
        <v>0.7</v>
      </c>
      <c r="G42" s="6">
        <f t="shared" si="5"/>
        <v>4.7123889803846897</v>
      </c>
      <c r="H42" s="6">
        <f t="shared" si="1"/>
        <v>0.5362311101832844</v>
      </c>
      <c r="I42" s="6">
        <f t="shared" si="10"/>
        <v>0.7</v>
      </c>
      <c r="J42" s="6">
        <f t="shared" si="6"/>
        <v>2.3561944901923448</v>
      </c>
      <c r="K42" s="6">
        <f t="shared" si="2"/>
        <v>-0.69733628866422182</v>
      </c>
      <c r="L42" s="6"/>
      <c r="M42" s="6"/>
      <c r="N42" s="6" t="s">
        <v>4</v>
      </c>
      <c r="O42" s="6">
        <f>-S39</f>
        <v>0</v>
      </c>
      <c r="P42" s="2">
        <f>-T39</f>
        <v>6.8341751056472222E-2</v>
      </c>
      <c r="Q42" s="6"/>
      <c r="R42" s="2"/>
      <c r="S42" s="2"/>
      <c r="T42" s="2"/>
      <c r="U42" s="2"/>
      <c r="V42" s="2"/>
      <c r="W42" s="6"/>
      <c r="X42" s="2"/>
      <c r="Y42" s="2"/>
      <c r="Z42" s="2"/>
      <c r="AA42" s="2"/>
      <c r="AB42" s="2"/>
      <c r="AC42" s="2"/>
      <c r="AD42" s="2"/>
      <c r="AE42" s="2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6">
        <v>150</v>
      </c>
      <c r="B43" s="6">
        <f t="shared" si="3"/>
        <v>2.6179938779914944</v>
      </c>
      <c r="C43" s="6">
        <f t="shared" si="7"/>
        <v>1.4</v>
      </c>
      <c r="D43" s="6">
        <f t="shared" si="8"/>
        <v>0</v>
      </c>
      <c r="E43" s="6">
        <f t="shared" si="4"/>
        <v>0.69999999999999984</v>
      </c>
      <c r="F43" s="6">
        <f t="shared" si="9"/>
        <v>0.7</v>
      </c>
      <c r="G43" s="6">
        <f t="shared" si="5"/>
        <v>4.7123889803846897</v>
      </c>
      <c r="H43" s="6">
        <f t="shared" si="1"/>
        <v>0.60621778264910708</v>
      </c>
      <c r="I43" s="6">
        <f t="shared" si="10"/>
        <v>0.7</v>
      </c>
      <c r="J43" s="6">
        <f t="shared" si="6"/>
        <v>2.3561944901923448</v>
      </c>
      <c r="K43" s="6">
        <f t="shared" si="2"/>
        <v>-0.67614807840234781</v>
      </c>
      <c r="L43" s="6"/>
      <c r="M43" s="6"/>
      <c r="N43" s="6"/>
      <c r="O43" s="14" t="s">
        <v>34</v>
      </c>
      <c r="P43" s="2"/>
      <c r="Q43" s="6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6">
        <v>160</v>
      </c>
      <c r="B44" s="6">
        <f t="shared" si="3"/>
        <v>2.7925268031909272</v>
      </c>
      <c r="C44" s="6">
        <f t="shared" si="7"/>
        <v>1.4</v>
      </c>
      <c r="D44" s="6">
        <f t="shared" si="8"/>
        <v>0</v>
      </c>
      <c r="E44" s="6">
        <f t="shared" si="4"/>
        <v>0.4788282006559364</v>
      </c>
      <c r="F44" s="6">
        <f t="shared" si="9"/>
        <v>0.7</v>
      </c>
      <c r="G44" s="6">
        <f t="shared" si="5"/>
        <v>4.7123889803846897</v>
      </c>
      <c r="H44" s="6">
        <f t="shared" si="1"/>
        <v>0.65778483455013581</v>
      </c>
      <c r="I44" s="6">
        <f t="shared" si="10"/>
        <v>0.7</v>
      </c>
      <c r="J44" s="6">
        <f t="shared" si="6"/>
        <v>2.3561944901923448</v>
      </c>
      <c r="K44" s="6">
        <f t="shared" si="2"/>
        <v>-0.6344154509256551</v>
      </c>
      <c r="L44" s="6"/>
      <c r="M44" s="6"/>
      <c r="N44" s="6" t="s">
        <v>3</v>
      </c>
      <c r="O44" s="6">
        <f>P29</f>
        <v>1.4</v>
      </c>
      <c r="P44" s="2">
        <f>O44+P41</f>
        <v>1.0983249156101944</v>
      </c>
      <c r="Q44" s="6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6">
        <v>170</v>
      </c>
      <c r="B45" s="6">
        <f t="shared" si="3"/>
        <v>2.9670597283903604</v>
      </c>
      <c r="C45" s="6">
        <f t="shared" si="7"/>
        <v>1.4</v>
      </c>
      <c r="D45" s="6">
        <f t="shared" si="8"/>
        <v>0</v>
      </c>
      <c r="E45" s="6">
        <f t="shared" si="4"/>
        <v>0.24310744873370238</v>
      </c>
      <c r="F45" s="6">
        <f t="shared" si="9"/>
        <v>0.7</v>
      </c>
      <c r="G45" s="6">
        <f t="shared" si="5"/>
        <v>4.7123889803846897</v>
      </c>
      <c r="H45" s="6">
        <f t="shared" si="1"/>
        <v>0.68936542710854554</v>
      </c>
      <c r="I45" s="6">
        <f t="shared" si="10"/>
        <v>0.7</v>
      </c>
      <c r="J45" s="6">
        <f t="shared" si="6"/>
        <v>2.3561944901923448</v>
      </c>
      <c r="K45" s="6">
        <f t="shared" si="2"/>
        <v>-0.57340643100229427</v>
      </c>
      <c r="L45" s="6"/>
      <c r="M45" s="6"/>
      <c r="N45" s="6" t="s">
        <v>4</v>
      </c>
      <c r="O45" s="6">
        <f>P30</f>
        <v>0</v>
      </c>
      <c r="P45" s="2">
        <f>O45+P42</f>
        <v>6.8341751056472222E-2</v>
      </c>
      <c r="Q45" s="6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25">
      <c r="A46" s="6">
        <v>180</v>
      </c>
      <c r="B46" s="6">
        <f t="shared" si="3"/>
        <v>3.1415926535897931</v>
      </c>
      <c r="C46" s="6">
        <f t="shared" si="7"/>
        <v>1.4</v>
      </c>
      <c r="D46" s="6">
        <f t="shared" si="8"/>
        <v>0</v>
      </c>
      <c r="E46" s="6">
        <f t="shared" si="4"/>
        <v>1.715207836872068E-16</v>
      </c>
      <c r="F46" s="6">
        <f t="shared" si="9"/>
        <v>0.7</v>
      </c>
      <c r="G46" s="6">
        <f t="shared" si="5"/>
        <v>4.7123889803846897</v>
      </c>
      <c r="H46" s="6">
        <f t="shared" si="1"/>
        <v>0.7</v>
      </c>
      <c r="I46" s="6">
        <f t="shared" si="10"/>
        <v>0.7</v>
      </c>
      <c r="J46" s="6">
        <f t="shared" si="6"/>
        <v>2.3561944901923448</v>
      </c>
      <c r="K46" s="6">
        <f t="shared" si="2"/>
        <v>-0.49497474683058335</v>
      </c>
      <c r="L46" s="6"/>
      <c r="M46" s="6"/>
      <c r="N46" s="6"/>
      <c r="O46" s="14" t="s">
        <v>35</v>
      </c>
      <c r="P46" s="6"/>
      <c r="Q46" s="14" t="s">
        <v>36</v>
      </c>
      <c r="R46" s="6"/>
      <c r="S46" s="6"/>
      <c r="T46" s="6"/>
      <c r="U46" s="6"/>
      <c r="V46" s="6"/>
      <c r="W46" s="6"/>
      <c r="X46" s="2"/>
      <c r="Y46" s="2"/>
      <c r="Z46" s="2"/>
      <c r="AA46" s="2"/>
      <c r="AB46" s="2"/>
      <c r="AC46" s="2"/>
      <c r="AD46" s="2"/>
      <c r="AE46" s="2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25">
      <c r="A47" s="6">
        <v>190</v>
      </c>
      <c r="B47" s="6">
        <f t="shared" si="3"/>
        <v>3.3161255787892263</v>
      </c>
      <c r="C47" s="6">
        <f t="shared" si="7"/>
        <v>1.4</v>
      </c>
      <c r="D47" s="6">
        <f t="shared" si="8"/>
        <v>0</v>
      </c>
      <c r="E47" s="6">
        <f t="shared" si="4"/>
        <v>-0.24310744873370263</v>
      </c>
      <c r="F47" s="6">
        <f t="shared" si="9"/>
        <v>0.7</v>
      </c>
      <c r="G47" s="6">
        <f t="shared" si="5"/>
        <v>4.7123889803846897</v>
      </c>
      <c r="H47" s="6">
        <f t="shared" si="1"/>
        <v>0.68936542710854565</v>
      </c>
      <c r="I47" s="6">
        <f t="shared" si="10"/>
        <v>0.7</v>
      </c>
      <c r="J47" s="6">
        <f t="shared" si="6"/>
        <v>2.3561944901923448</v>
      </c>
      <c r="K47" s="6">
        <f t="shared" si="2"/>
        <v>-0.40150350544573199</v>
      </c>
      <c r="L47" s="6"/>
      <c r="M47" s="6"/>
      <c r="N47" s="6" t="s">
        <v>3</v>
      </c>
      <c r="O47" s="6">
        <v>0</v>
      </c>
      <c r="P47" s="6">
        <f>P44</f>
        <v>1.0983249156101944</v>
      </c>
      <c r="Q47" s="6">
        <f>O47/3</f>
        <v>0</v>
      </c>
      <c r="R47" s="6">
        <f>P47/3</f>
        <v>0.36610830520339815</v>
      </c>
      <c r="S47" s="6"/>
      <c r="T47" s="6"/>
      <c r="U47" s="6"/>
      <c r="V47" s="6"/>
      <c r="W47" s="6"/>
      <c r="X47" s="2"/>
      <c r="Y47" s="2"/>
      <c r="Z47" s="2"/>
      <c r="AA47" s="2"/>
      <c r="AB47" s="2"/>
      <c r="AC47" s="2"/>
      <c r="AD47" s="2"/>
      <c r="AE47" s="2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25">
      <c r="A48" s="6">
        <v>200</v>
      </c>
      <c r="B48" s="6">
        <f t="shared" si="3"/>
        <v>3.4906585039886591</v>
      </c>
      <c r="C48" s="6">
        <f t="shared" si="7"/>
        <v>1.4</v>
      </c>
      <c r="D48" s="6">
        <f t="shared" si="8"/>
        <v>0</v>
      </c>
      <c r="E48" s="6">
        <f t="shared" si="4"/>
        <v>-0.47882820065593606</v>
      </c>
      <c r="F48" s="6">
        <f t="shared" si="9"/>
        <v>0.7</v>
      </c>
      <c r="G48" s="6">
        <f t="shared" si="5"/>
        <v>4.7123889803846897</v>
      </c>
      <c r="H48" s="6">
        <f t="shared" si="1"/>
        <v>0.65778483455013603</v>
      </c>
      <c r="I48" s="6">
        <f t="shared" si="10"/>
        <v>0.7</v>
      </c>
      <c r="J48" s="6">
        <f t="shared" si="6"/>
        <v>2.3561944901923448</v>
      </c>
      <c r="K48" s="6">
        <f t="shared" si="2"/>
        <v>-0.29583278321848944</v>
      </c>
      <c r="L48" s="6"/>
      <c r="M48" s="6"/>
      <c r="N48" s="6" t="s">
        <v>4</v>
      </c>
      <c r="O48" s="6">
        <v>0</v>
      </c>
      <c r="P48" s="2">
        <f>P45</f>
        <v>6.8341751056472222E-2</v>
      </c>
      <c r="Q48" s="6">
        <f>O48/3</f>
        <v>0</v>
      </c>
      <c r="R48" s="2">
        <f>P48/3</f>
        <v>2.2780583685490741E-2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25">
      <c r="A49" s="6">
        <v>210</v>
      </c>
      <c r="B49" s="6">
        <f t="shared" si="3"/>
        <v>3.6651914291880923</v>
      </c>
      <c r="C49" s="6">
        <f t="shared" si="7"/>
        <v>1.4</v>
      </c>
      <c r="D49" s="6">
        <f t="shared" si="8"/>
        <v>0</v>
      </c>
      <c r="E49" s="6">
        <f t="shared" si="4"/>
        <v>-0.70000000000000007</v>
      </c>
      <c r="F49" s="6">
        <f t="shared" si="9"/>
        <v>0.7</v>
      </c>
      <c r="G49" s="6">
        <f t="shared" si="5"/>
        <v>4.7123889803846897</v>
      </c>
      <c r="H49" s="6">
        <f t="shared" si="1"/>
        <v>0.60621778264910675</v>
      </c>
      <c r="I49" s="6">
        <f t="shared" si="10"/>
        <v>0.7</v>
      </c>
      <c r="J49" s="6">
        <f t="shared" si="6"/>
        <v>2.3561944901923448</v>
      </c>
      <c r="K49" s="6">
        <f t="shared" si="2"/>
        <v>-0.18117333157176446</v>
      </c>
      <c r="L49" s="6"/>
      <c r="M49" s="6"/>
      <c r="N49" s="6"/>
      <c r="O49" s="15" t="s">
        <v>45</v>
      </c>
      <c r="P49" s="2"/>
      <c r="Q49" s="6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25">
      <c r="A50" s="6">
        <v>220</v>
      </c>
      <c r="B50" s="6">
        <f t="shared" si="3"/>
        <v>3.839724354387525</v>
      </c>
      <c r="C50" s="6">
        <f t="shared" si="7"/>
        <v>1.4</v>
      </c>
      <c r="D50" s="6">
        <f t="shared" si="8"/>
        <v>0</v>
      </c>
      <c r="E50" s="6">
        <f t="shared" si="4"/>
        <v>-0.89990265356115484</v>
      </c>
      <c r="F50" s="6">
        <f t="shared" si="9"/>
        <v>0.7</v>
      </c>
      <c r="G50" s="6">
        <f t="shared" si="5"/>
        <v>4.7123889803846897</v>
      </c>
      <c r="H50" s="6">
        <f t="shared" si="1"/>
        <v>0.53623111018328429</v>
      </c>
      <c r="I50" s="6">
        <f t="shared" si="10"/>
        <v>0.7</v>
      </c>
      <c r="J50" s="6">
        <f t="shared" si="6"/>
        <v>2.3561944901923448</v>
      </c>
      <c r="K50" s="6">
        <f t="shared" si="2"/>
        <v>-6.1009019923360816E-2</v>
      </c>
      <c r="L50" s="6"/>
      <c r="M50" s="6"/>
      <c r="N50" s="6" t="s">
        <v>3</v>
      </c>
      <c r="O50" s="6">
        <f>-O35</f>
        <v>0</v>
      </c>
      <c r="P50" s="2">
        <f>-P35</f>
        <v>0.49497474683058318</v>
      </c>
      <c r="Q50" s="6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25">
      <c r="A51" s="6">
        <v>230</v>
      </c>
      <c r="B51" s="6">
        <f t="shared" si="3"/>
        <v>4.0142572795869578</v>
      </c>
      <c r="C51" s="6">
        <f t="shared" si="7"/>
        <v>1.4</v>
      </c>
      <c r="D51" s="6">
        <f t="shared" si="8"/>
        <v>0</v>
      </c>
      <c r="E51" s="6">
        <f t="shared" si="4"/>
        <v>-1.072462220366569</v>
      </c>
      <c r="F51" s="6">
        <f t="shared" si="9"/>
        <v>0.7</v>
      </c>
      <c r="G51" s="6">
        <f t="shared" si="5"/>
        <v>4.7123889803846897</v>
      </c>
      <c r="H51" s="6">
        <f t="shared" si="1"/>
        <v>0.44995132678057731</v>
      </c>
      <c r="I51" s="6">
        <f t="shared" si="10"/>
        <v>0.7</v>
      </c>
      <c r="J51" s="6">
        <f t="shared" si="6"/>
        <v>2.3561944901923448</v>
      </c>
      <c r="K51" s="6">
        <f t="shared" si="2"/>
        <v>6.1009019923360476E-2</v>
      </c>
      <c r="L51" s="6"/>
      <c r="M51" s="6"/>
      <c r="N51" s="6" t="s">
        <v>4</v>
      </c>
      <c r="O51" s="6">
        <f>-O36</f>
        <v>0</v>
      </c>
      <c r="P51" s="2">
        <f>-P36</f>
        <v>-0.49497474683058329</v>
      </c>
      <c r="Q51" s="6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25">
      <c r="A52" s="6">
        <v>240</v>
      </c>
      <c r="B52" s="6">
        <f t="shared" si="3"/>
        <v>4.1887902047863905</v>
      </c>
      <c r="C52" s="6">
        <f t="shared" si="7"/>
        <v>1.4</v>
      </c>
      <c r="D52" s="6">
        <f t="shared" si="8"/>
        <v>0</v>
      </c>
      <c r="E52" s="6">
        <f t="shared" si="4"/>
        <v>-1.2124355652982137</v>
      </c>
      <c r="F52" s="6">
        <f t="shared" si="9"/>
        <v>0.7</v>
      </c>
      <c r="G52" s="6">
        <f t="shared" si="5"/>
        <v>4.7123889803846897</v>
      </c>
      <c r="H52" s="6">
        <f t="shared" si="1"/>
        <v>0.34999999999999981</v>
      </c>
      <c r="I52" s="6">
        <f t="shared" si="10"/>
        <v>0.7</v>
      </c>
      <c r="J52" s="6">
        <f t="shared" si="6"/>
        <v>2.3561944901923448</v>
      </c>
      <c r="K52" s="6">
        <f t="shared" si="2"/>
        <v>0.18117333157176416</v>
      </c>
      <c r="L52" s="6"/>
      <c r="M52" s="6"/>
      <c r="N52" s="6"/>
      <c r="O52" s="14" t="s">
        <v>32</v>
      </c>
      <c r="P52" s="2"/>
      <c r="Q52" s="6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25">
      <c r="A53" s="6">
        <v>250</v>
      </c>
      <c r="B53" s="6">
        <f t="shared" si="3"/>
        <v>4.3633231299858233</v>
      </c>
      <c r="C53" s="6">
        <f t="shared" si="7"/>
        <v>1.4</v>
      </c>
      <c r="D53" s="6">
        <f t="shared" si="8"/>
        <v>0</v>
      </c>
      <c r="E53" s="6">
        <f t="shared" si="4"/>
        <v>-1.3155696691002714</v>
      </c>
      <c r="F53" s="6">
        <f t="shared" si="9"/>
        <v>0.7</v>
      </c>
      <c r="G53" s="6">
        <f t="shared" si="5"/>
        <v>4.7123889803846897</v>
      </c>
      <c r="H53" s="6">
        <f t="shared" si="1"/>
        <v>0.23941410032796809</v>
      </c>
      <c r="I53" s="6">
        <f t="shared" si="10"/>
        <v>0.7</v>
      </c>
      <c r="J53" s="6">
        <f t="shared" si="6"/>
        <v>2.3561944901923448</v>
      </c>
      <c r="K53" s="6">
        <f t="shared" si="2"/>
        <v>0.2958327832184891</v>
      </c>
      <c r="L53" s="6"/>
      <c r="M53" s="6"/>
      <c r="N53" s="6" t="s">
        <v>3</v>
      </c>
      <c r="O53" s="6">
        <f>P32</f>
        <v>-1.286405877654051E-16</v>
      </c>
      <c r="P53" s="2">
        <f>O53+P50</f>
        <v>0.49497474683058307</v>
      </c>
      <c r="Q53" s="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25">
      <c r="A54" s="6">
        <v>260</v>
      </c>
      <c r="B54" s="6">
        <f t="shared" si="3"/>
        <v>4.5378560551852569</v>
      </c>
      <c r="C54" s="6">
        <f t="shared" si="7"/>
        <v>1.4</v>
      </c>
      <c r="D54" s="6">
        <f t="shared" si="8"/>
        <v>0</v>
      </c>
      <c r="E54" s="6">
        <f t="shared" si="4"/>
        <v>-1.3787308542170911</v>
      </c>
      <c r="F54" s="6">
        <f t="shared" si="9"/>
        <v>0.7</v>
      </c>
      <c r="G54" s="6">
        <f t="shared" si="5"/>
        <v>4.7123889803846897</v>
      </c>
      <c r="H54" s="6">
        <f t="shared" si="1"/>
        <v>0.12155372436685134</v>
      </c>
      <c r="I54" s="6">
        <f t="shared" si="10"/>
        <v>0.7</v>
      </c>
      <c r="J54" s="6">
        <f t="shared" si="6"/>
        <v>2.3561944901923448</v>
      </c>
      <c r="K54" s="6">
        <f t="shared" si="2"/>
        <v>0.40150350544573221</v>
      </c>
      <c r="L54" s="6"/>
      <c r="M54" s="6"/>
      <c r="N54" s="6" t="s">
        <v>4</v>
      </c>
      <c r="O54" s="6">
        <f>P33</f>
        <v>-0.7</v>
      </c>
      <c r="P54" s="6">
        <f>O54+P51</f>
        <v>-1.1949747468305834</v>
      </c>
      <c r="Q54" s="6"/>
      <c r="R54" s="6"/>
      <c r="S54" s="6"/>
      <c r="T54" s="6"/>
      <c r="U54" s="6"/>
      <c r="V54" s="6"/>
      <c r="W54" s="2"/>
      <c r="X54" s="2"/>
      <c r="Y54" s="2"/>
      <c r="Z54" s="2"/>
      <c r="AA54" s="2"/>
      <c r="AB54" s="2"/>
      <c r="AC54" s="2"/>
      <c r="AD54" s="2"/>
      <c r="AE54" s="2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25">
      <c r="A55" s="6">
        <v>270</v>
      </c>
      <c r="B55" s="6">
        <f t="shared" si="3"/>
        <v>4.7123889803846897</v>
      </c>
      <c r="C55" s="6">
        <f t="shared" si="7"/>
        <v>1.4</v>
      </c>
      <c r="D55" s="6">
        <f t="shared" si="8"/>
        <v>0</v>
      </c>
      <c r="E55" s="6">
        <f t="shared" si="4"/>
        <v>-1.4</v>
      </c>
      <c r="F55" s="6">
        <f t="shared" si="9"/>
        <v>0.7</v>
      </c>
      <c r="G55" s="6">
        <f t="shared" si="5"/>
        <v>4.7123889803846897</v>
      </c>
      <c r="H55" s="6">
        <f t="shared" si="1"/>
        <v>2.572811755308102E-16</v>
      </c>
      <c r="I55" s="6">
        <f t="shared" si="10"/>
        <v>0.7</v>
      </c>
      <c r="J55" s="6">
        <f t="shared" si="6"/>
        <v>2.3561944901923448</v>
      </c>
      <c r="K55" s="6">
        <f t="shared" si="2"/>
        <v>0.49497474683058312</v>
      </c>
      <c r="L55" s="6"/>
      <c r="M55" s="6"/>
      <c r="N55" s="6"/>
      <c r="O55" s="14" t="s">
        <v>46</v>
      </c>
      <c r="P55" s="6"/>
      <c r="Q55" s="6"/>
      <c r="R55" s="6"/>
      <c r="S55" s="6"/>
      <c r="T55" s="6"/>
      <c r="U55" s="6"/>
      <c r="V55" s="6"/>
      <c r="W55" s="2"/>
      <c r="X55" s="2"/>
      <c r="Y55" s="2"/>
      <c r="Z55" s="2"/>
      <c r="AA55" s="2"/>
      <c r="AB55" s="2"/>
      <c r="AC55" s="2"/>
      <c r="AD55" s="2"/>
      <c r="AE55" s="2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25">
      <c r="A56" s="6">
        <v>280</v>
      </c>
      <c r="B56" s="6">
        <f t="shared" si="3"/>
        <v>4.8869219055841224</v>
      </c>
      <c r="C56" s="6">
        <f t="shared" si="7"/>
        <v>1.4</v>
      </c>
      <c r="D56" s="6">
        <f t="shared" si="8"/>
        <v>0</v>
      </c>
      <c r="E56" s="6">
        <f t="shared" si="4"/>
        <v>-1.3787308542170913</v>
      </c>
      <c r="F56" s="6">
        <f t="shared" si="9"/>
        <v>0.7</v>
      </c>
      <c r="G56" s="6">
        <f t="shared" si="5"/>
        <v>4.7123889803846897</v>
      </c>
      <c r="H56" s="6">
        <f t="shared" si="1"/>
        <v>-0.12155372436685083</v>
      </c>
      <c r="I56" s="6">
        <f t="shared" si="10"/>
        <v>0.7</v>
      </c>
      <c r="J56" s="6">
        <f t="shared" si="6"/>
        <v>2.3561944901923448</v>
      </c>
      <c r="K56" s="6">
        <f t="shared" si="2"/>
        <v>0.57340643100229394</v>
      </c>
      <c r="L56" s="6"/>
      <c r="M56" s="6"/>
      <c r="N56" s="6" t="s">
        <v>3</v>
      </c>
      <c r="O56" s="6">
        <f>O32</f>
        <v>0</v>
      </c>
      <c r="P56" s="6">
        <f>P53</f>
        <v>0.49497474683058307</v>
      </c>
      <c r="Q56" s="6"/>
      <c r="R56" s="6"/>
      <c r="S56" s="6"/>
      <c r="T56" s="6"/>
      <c r="U56" s="6"/>
      <c r="V56" s="6"/>
      <c r="W56" s="2"/>
      <c r="X56" s="2"/>
      <c r="Y56" s="2"/>
      <c r="Z56" s="2"/>
      <c r="AA56" s="2"/>
      <c r="AB56" s="2"/>
      <c r="AC56" s="2"/>
      <c r="AD56" s="2"/>
      <c r="AE56" s="2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25">
      <c r="A57" s="6">
        <v>290</v>
      </c>
      <c r="B57" s="6">
        <f t="shared" si="3"/>
        <v>5.0614548307835552</v>
      </c>
      <c r="C57" s="6">
        <f t="shared" si="7"/>
        <v>1.4</v>
      </c>
      <c r="D57" s="6">
        <f t="shared" si="8"/>
        <v>0</v>
      </c>
      <c r="E57" s="6">
        <f t="shared" si="4"/>
        <v>-1.3155696691002718</v>
      </c>
      <c r="F57" s="6">
        <f t="shared" si="9"/>
        <v>0.7</v>
      </c>
      <c r="G57" s="6">
        <f t="shared" si="5"/>
        <v>4.7123889803846897</v>
      </c>
      <c r="H57" s="6">
        <f t="shared" si="1"/>
        <v>-0.23941410032796759</v>
      </c>
      <c r="I57" s="6">
        <f t="shared" si="10"/>
        <v>0.7</v>
      </c>
      <c r="J57" s="6">
        <f t="shared" si="6"/>
        <v>2.3561944901923448</v>
      </c>
      <c r="K57" s="6">
        <f t="shared" si="2"/>
        <v>0.63441545092565477</v>
      </c>
      <c r="L57" s="6"/>
      <c r="M57" s="6"/>
      <c r="N57" s="6" t="s">
        <v>4</v>
      </c>
      <c r="O57" s="6">
        <f>O33</f>
        <v>0</v>
      </c>
      <c r="P57" s="6">
        <f>P54</f>
        <v>-1.1949747468305834</v>
      </c>
      <c r="Q57" s="6"/>
      <c r="R57" s="6"/>
      <c r="S57" s="6"/>
      <c r="T57" s="6"/>
      <c r="U57" s="6"/>
      <c r="V57" s="6"/>
      <c r="W57" s="6"/>
      <c r="X57" s="2"/>
      <c r="Y57" s="2"/>
      <c r="Z57" s="2"/>
      <c r="AA57" s="2"/>
      <c r="AB57" s="2"/>
      <c r="AC57" s="2"/>
      <c r="AD57" s="2"/>
      <c r="AE57" s="2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25">
      <c r="A58" s="6">
        <v>300</v>
      </c>
      <c r="B58" s="6">
        <f t="shared" si="3"/>
        <v>5.2359877559829888</v>
      </c>
      <c r="C58" s="6">
        <f t="shared" si="7"/>
        <v>1.4</v>
      </c>
      <c r="D58" s="6">
        <f t="shared" si="8"/>
        <v>0</v>
      </c>
      <c r="E58" s="6">
        <f t="shared" si="4"/>
        <v>-1.2124355652982139</v>
      </c>
      <c r="F58" s="6">
        <f t="shared" si="9"/>
        <v>0.7</v>
      </c>
      <c r="G58" s="6">
        <f t="shared" si="5"/>
        <v>4.7123889803846897</v>
      </c>
      <c r="H58" s="6">
        <f t="shared" si="1"/>
        <v>-0.34999999999999942</v>
      </c>
      <c r="I58" s="6">
        <f t="shared" si="10"/>
        <v>0.7</v>
      </c>
      <c r="J58" s="6">
        <f t="shared" si="6"/>
        <v>2.3561944901923448</v>
      </c>
      <c r="K58" s="6">
        <f t="shared" si="2"/>
        <v>0.67614807840234781</v>
      </c>
      <c r="L58" s="6"/>
      <c r="M58" s="6"/>
      <c r="N58" s="6"/>
      <c r="O58" s="14" t="s">
        <v>17</v>
      </c>
      <c r="P58" s="6"/>
      <c r="Q58" s="6"/>
      <c r="R58" s="6"/>
      <c r="S58" s="6"/>
      <c r="T58" s="6"/>
      <c r="U58" s="6"/>
      <c r="V58" s="6"/>
      <c r="W58" s="6"/>
      <c r="X58" s="2"/>
      <c r="Y58" s="2"/>
      <c r="Z58" s="2"/>
      <c r="AA58" s="2"/>
      <c r="AB58" s="2"/>
      <c r="AC58" s="2"/>
      <c r="AD58" s="2"/>
      <c r="AE58" s="2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25">
      <c r="A59" s="6">
        <v>310</v>
      </c>
      <c r="B59" s="6">
        <f t="shared" si="3"/>
        <v>5.4105206811824216</v>
      </c>
      <c r="C59" s="6">
        <f t="shared" si="7"/>
        <v>1.4</v>
      </c>
      <c r="D59" s="6">
        <f t="shared" si="8"/>
        <v>0</v>
      </c>
      <c r="E59" s="6">
        <f t="shared" si="4"/>
        <v>-1.0724622203665692</v>
      </c>
      <c r="F59" s="6">
        <f t="shared" si="9"/>
        <v>0.7</v>
      </c>
      <c r="G59" s="6">
        <f t="shared" si="5"/>
        <v>4.7123889803846897</v>
      </c>
      <c r="H59" s="6">
        <f t="shared" si="1"/>
        <v>-0.44995132678057681</v>
      </c>
      <c r="I59" s="6">
        <f t="shared" si="10"/>
        <v>0.7</v>
      </c>
      <c r="J59" s="6">
        <f t="shared" si="6"/>
        <v>2.3561944901923448</v>
      </c>
      <c r="K59" s="6">
        <f t="shared" si="2"/>
        <v>0.69733628866422182</v>
      </c>
      <c r="L59" s="6"/>
      <c r="M59" s="6"/>
      <c r="N59" s="6" t="s">
        <v>3</v>
      </c>
      <c r="O59" s="6">
        <f>O56/1.732</f>
        <v>0</v>
      </c>
      <c r="P59" s="6">
        <f>P56/1.732</f>
        <v>0.28578218639179159</v>
      </c>
      <c r="Q59" s="6"/>
      <c r="R59" s="6"/>
      <c r="S59" s="6"/>
      <c r="T59" s="6"/>
      <c r="U59" s="6"/>
      <c r="V59" s="6"/>
      <c r="W59" s="6"/>
      <c r="X59" s="2"/>
      <c r="Y59" s="2"/>
      <c r="Z59" s="2"/>
      <c r="AA59" s="2"/>
      <c r="AB59" s="2"/>
      <c r="AC59" s="2"/>
      <c r="AD59" s="2"/>
      <c r="AE59" s="2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25">
      <c r="A60" s="6">
        <v>320</v>
      </c>
      <c r="B60" s="6">
        <f t="shared" si="3"/>
        <v>5.5850536063818543</v>
      </c>
      <c r="C60" s="6">
        <f t="shared" si="7"/>
        <v>1.4</v>
      </c>
      <c r="D60" s="6">
        <f t="shared" si="8"/>
        <v>0</v>
      </c>
      <c r="E60" s="6">
        <f t="shared" si="4"/>
        <v>-0.8999026535611554</v>
      </c>
      <c r="F60" s="6">
        <f t="shared" si="9"/>
        <v>0.7</v>
      </c>
      <c r="G60" s="6">
        <f t="shared" si="5"/>
        <v>4.7123889803846897</v>
      </c>
      <c r="H60" s="6">
        <f t="shared" ref="H60:H76" si="11">F60*SIN(B60+G60)</f>
        <v>-0.53623111018328395</v>
      </c>
      <c r="I60" s="6">
        <f t="shared" si="10"/>
        <v>0.7</v>
      </c>
      <c r="J60" s="6">
        <f t="shared" si="6"/>
        <v>2.3561944901923448</v>
      </c>
      <c r="K60" s="6">
        <f t="shared" ref="K60:K76" si="12">I60*SIN(B60+J60)</f>
        <v>0.69733628866422182</v>
      </c>
      <c r="L60" s="6"/>
      <c r="M60" s="6"/>
      <c r="N60" s="6" t="s">
        <v>4</v>
      </c>
      <c r="O60" s="6">
        <f>O59/1.732</f>
        <v>0</v>
      </c>
      <c r="P60" s="2">
        <f>P57/1.732</f>
        <v>-0.68993923027169946</v>
      </c>
      <c r="Q60" s="6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25">
      <c r="A61" s="6">
        <v>330</v>
      </c>
      <c r="B61" s="6">
        <f t="shared" si="3"/>
        <v>5.7595865315812871</v>
      </c>
      <c r="C61" s="6">
        <f t="shared" si="7"/>
        <v>1.4</v>
      </c>
      <c r="D61" s="6">
        <f t="shared" si="8"/>
        <v>0</v>
      </c>
      <c r="E61" s="6">
        <f t="shared" si="4"/>
        <v>-0.70000000000000062</v>
      </c>
      <c r="F61" s="6">
        <f t="shared" si="9"/>
        <v>0.7</v>
      </c>
      <c r="G61" s="6">
        <f t="shared" si="5"/>
        <v>4.7123889803846897</v>
      </c>
      <c r="H61" s="6">
        <f t="shared" si="11"/>
        <v>-0.60621778264910642</v>
      </c>
      <c r="I61" s="6">
        <f t="shared" si="10"/>
        <v>0.7</v>
      </c>
      <c r="J61" s="6">
        <f t="shared" si="6"/>
        <v>2.3561944901923448</v>
      </c>
      <c r="K61" s="6">
        <f t="shared" si="12"/>
        <v>0.67614807840234781</v>
      </c>
      <c r="L61" s="6"/>
      <c r="M61" s="6"/>
      <c r="N61" s="6"/>
      <c r="O61" s="6"/>
      <c r="P61" s="2"/>
      <c r="Q61" s="6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25">
      <c r="A62" s="6">
        <v>340</v>
      </c>
      <c r="B62" s="6">
        <f t="shared" si="3"/>
        <v>5.9341194567807207</v>
      </c>
      <c r="C62" s="6">
        <f t="shared" si="7"/>
        <v>1.4</v>
      </c>
      <c r="D62" s="6">
        <f t="shared" si="8"/>
        <v>0</v>
      </c>
      <c r="E62" s="6">
        <f t="shared" si="4"/>
        <v>-0.47882820065593601</v>
      </c>
      <c r="F62" s="6">
        <f t="shared" si="9"/>
        <v>0.7</v>
      </c>
      <c r="G62" s="6">
        <f t="shared" si="5"/>
        <v>4.7123889803846897</v>
      </c>
      <c r="H62" s="6">
        <f t="shared" si="11"/>
        <v>-0.65778483455013581</v>
      </c>
      <c r="I62" s="6">
        <f t="shared" si="10"/>
        <v>0.7</v>
      </c>
      <c r="J62" s="6">
        <f t="shared" si="6"/>
        <v>2.3561944901923448</v>
      </c>
      <c r="K62" s="6">
        <f t="shared" si="12"/>
        <v>0.6344154509256551</v>
      </c>
      <c r="L62" s="6"/>
      <c r="M62" s="6"/>
      <c r="N62" s="6"/>
      <c r="O62" s="6"/>
      <c r="P62" s="2"/>
      <c r="Q62" s="6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25">
      <c r="A63" s="6">
        <v>350</v>
      </c>
      <c r="B63" s="6">
        <f t="shared" si="3"/>
        <v>6.1086523819801526</v>
      </c>
      <c r="C63" s="6">
        <f t="shared" si="7"/>
        <v>1.4</v>
      </c>
      <c r="D63" s="6">
        <f t="shared" si="8"/>
        <v>0</v>
      </c>
      <c r="E63" s="6">
        <f t="shared" si="4"/>
        <v>-0.24310744873370377</v>
      </c>
      <c r="F63" s="6">
        <f t="shared" si="9"/>
        <v>0.7</v>
      </c>
      <c r="G63" s="6">
        <f t="shared" si="5"/>
        <v>4.7123889803846897</v>
      </c>
      <c r="H63" s="6">
        <f t="shared" si="11"/>
        <v>-0.68936542710854531</v>
      </c>
      <c r="I63" s="6">
        <f t="shared" si="10"/>
        <v>0.7</v>
      </c>
      <c r="J63" s="6">
        <f t="shared" si="6"/>
        <v>2.3561944901923448</v>
      </c>
      <c r="K63" s="6">
        <f t="shared" si="12"/>
        <v>0.5734064310022946</v>
      </c>
      <c r="L63" s="6"/>
      <c r="M63" s="6"/>
      <c r="N63" s="6"/>
      <c r="O63" s="6"/>
      <c r="P63" s="2"/>
      <c r="Q63" s="6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25">
      <c r="A64" s="6">
        <v>360</v>
      </c>
      <c r="B64" s="6">
        <f t="shared" si="3"/>
        <v>6.2831853071795862</v>
      </c>
      <c r="C64" s="6">
        <f t="shared" si="7"/>
        <v>1.4</v>
      </c>
      <c r="D64" s="6">
        <f t="shared" si="8"/>
        <v>0</v>
      </c>
      <c r="E64" s="6">
        <f t="shared" si="4"/>
        <v>-3.430415673744136E-16</v>
      </c>
      <c r="F64" s="6">
        <f t="shared" si="9"/>
        <v>0.7</v>
      </c>
      <c r="G64" s="6">
        <f t="shared" si="5"/>
        <v>4.7123889803846897</v>
      </c>
      <c r="H64" s="6">
        <f t="shared" si="11"/>
        <v>-0.7</v>
      </c>
      <c r="I64" s="6">
        <f t="shared" si="10"/>
        <v>0.7</v>
      </c>
      <c r="J64" s="6">
        <f t="shared" si="6"/>
        <v>2.3561944901923448</v>
      </c>
      <c r="K64" s="6">
        <f t="shared" si="12"/>
        <v>0.49497474683058379</v>
      </c>
      <c r="L64" s="6"/>
      <c r="M64" s="6"/>
      <c r="N64" s="6"/>
      <c r="O64" s="6"/>
      <c r="P64" s="2"/>
      <c r="Q64" s="6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25">
      <c r="A65" s="6">
        <v>370</v>
      </c>
      <c r="B65" s="6">
        <f t="shared" si="3"/>
        <v>6.457718232379019</v>
      </c>
      <c r="C65" s="6">
        <f t="shared" si="7"/>
        <v>1.4</v>
      </c>
      <c r="D65" s="6">
        <f t="shared" si="8"/>
        <v>0</v>
      </c>
      <c r="E65" s="6">
        <f t="shared" si="4"/>
        <v>0.24310744873370185</v>
      </c>
      <c r="F65" s="6">
        <f t="shared" si="9"/>
        <v>0.7</v>
      </c>
      <c r="G65" s="6">
        <f t="shared" si="5"/>
        <v>4.7123889803846897</v>
      </c>
      <c r="H65" s="6">
        <f t="shared" si="11"/>
        <v>-0.68936542710854565</v>
      </c>
      <c r="I65" s="6">
        <f t="shared" si="10"/>
        <v>0.7</v>
      </c>
      <c r="J65" s="6">
        <f t="shared" si="6"/>
        <v>2.3561944901923448</v>
      </c>
      <c r="K65" s="6">
        <f t="shared" si="12"/>
        <v>0.40150350544573304</v>
      </c>
      <c r="L65" s="6"/>
      <c r="M65" s="6"/>
      <c r="N65" s="6"/>
      <c r="O65" s="6"/>
      <c r="P65" s="2"/>
      <c r="Q65" s="6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25">
      <c r="A66" s="6">
        <v>380</v>
      </c>
      <c r="B66" s="6">
        <f t="shared" si="3"/>
        <v>6.6322511575784526</v>
      </c>
      <c r="C66" s="6">
        <f t="shared" si="7"/>
        <v>1.4</v>
      </c>
      <c r="D66" s="6">
        <f t="shared" si="8"/>
        <v>0</v>
      </c>
      <c r="E66" s="6">
        <f t="shared" si="4"/>
        <v>0.47882820065593645</v>
      </c>
      <c r="F66" s="6">
        <f t="shared" si="9"/>
        <v>0.7</v>
      </c>
      <c r="G66" s="6">
        <f t="shared" si="5"/>
        <v>4.7123889803846897</v>
      </c>
      <c r="H66" s="6">
        <f t="shared" si="11"/>
        <v>-0.65778483455013559</v>
      </c>
      <c r="I66" s="6">
        <f t="shared" si="10"/>
        <v>0.7</v>
      </c>
      <c r="J66" s="6">
        <f t="shared" si="6"/>
        <v>2.3561944901923448</v>
      </c>
      <c r="K66" s="6">
        <f t="shared" si="12"/>
        <v>0.29583278321848949</v>
      </c>
      <c r="L66" s="6"/>
      <c r="M66" s="6"/>
      <c r="N66" s="6"/>
      <c r="O66" s="6"/>
      <c r="P66" s="2"/>
      <c r="Q66" s="6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25">
      <c r="A67" s="6">
        <v>390</v>
      </c>
      <c r="B67" s="6">
        <f t="shared" si="3"/>
        <v>6.8067840827778845</v>
      </c>
      <c r="C67" s="6">
        <f t="shared" si="7"/>
        <v>1.4</v>
      </c>
      <c r="D67" s="6">
        <f t="shared" si="8"/>
        <v>0</v>
      </c>
      <c r="E67" s="6">
        <f t="shared" si="4"/>
        <v>0.69999999999999896</v>
      </c>
      <c r="F67" s="6">
        <f t="shared" si="9"/>
        <v>0.7</v>
      </c>
      <c r="G67" s="6">
        <f t="shared" si="5"/>
        <v>4.7123889803846897</v>
      </c>
      <c r="H67" s="6">
        <f t="shared" si="11"/>
        <v>-0.60621778264910742</v>
      </c>
      <c r="I67" s="6">
        <f t="shared" si="10"/>
        <v>0.7</v>
      </c>
      <c r="J67" s="6">
        <f t="shared" si="6"/>
        <v>2.3561944901923448</v>
      </c>
      <c r="K67" s="6">
        <f t="shared" si="12"/>
        <v>0.18117333157176574</v>
      </c>
      <c r="L67" s="6"/>
      <c r="M67" s="6"/>
      <c r="N67" s="6"/>
      <c r="O67" s="6"/>
      <c r="P67" s="2"/>
      <c r="Q67" s="6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25">
      <c r="A68" s="6">
        <v>400</v>
      </c>
      <c r="B68" s="6">
        <f t="shared" si="3"/>
        <v>6.9813170079773181</v>
      </c>
      <c r="C68" s="6">
        <f t="shared" si="7"/>
        <v>1.4</v>
      </c>
      <c r="D68" s="6">
        <f t="shared" si="8"/>
        <v>0</v>
      </c>
      <c r="E68" s="6">
        <f t="shared" si="4"/>
        <v>0.89990265356115473</v>
      </c>
      <c r="F68" s="6">
        <f t="shared" si="9"/>
        <v>0.7</v>
      </c>
      <c r="G68" s="6">
        <f t="shared" si="5"/>
        <v>4.7123889803846897</v>
      </c>
      <c r="H68" s="6">
        <f t="shared" si="11"/>
        <v>-0.53623111018328429</v>
      </c>
      <c r="I68" s="6">
        <f t="shared" si="10"/>
        <v>0.7</v>
      </c>
      <c r="J68" s="6">
        <f t="shared" si="6"/>
        <v>2.3561944901923448</v>
      </c>
      <c r="K68" s="6">
        <f t="shared" si="12"/>
        <v>6.1009019923360906E-2</v>
      </c>
      <c r="L68" s="6"/>
      <c r="M68" s="6"/>
      <c r="N68" s="6"/>
      <c r="O68" s="6"/>
      <c r="P68" s="2"/>
      <c r="Q68" s="6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25">
      <c r="A69" s="6">
        <v>410</v>
      </c>
      <c r="B69" s="6">
        <f t="shared" si="3"/>
        <v>7.1558499331767509</v>
      </c>
      <c r="C69" s="6">
        <f t="shared" si="7"/>
        <v>1.4</v>
      </c>
      <c r="D69" s="6">
        <f t="shared" si="8"/>
        <v>0</v>
      </c>
      <c r="E69" s="6">
        <f t="shared" si="4"/>
        <v>1.0724622203665688</v>
      </c>
      <c r="F69" s="6">
        <f t="shared" si="9"/>
        <v>0.7</v>
      </c>
      <c r="G69" s="6">
        <f t="shared" si="5"/>
        <v>4.7123889803846897</v>
      </c>
      <c r="H69" s="6">
        <f t="shared" si="11"/>
        <v>-0.44995132678057731</v>
      </c>
      <c r="I69" s="6">
        <f t="shared" si="10"/>
        <v>0.7</v>
      </c>
      <c r="J69" s="6">
        <f t="shared" si="6"/>
        <v>2.3561944901923448</v>
      </c>
      <c r="K69" s="6">
        <f t="shared" si="12"/>
        <v>-6.1009019923360393E-2</v>
      </c>
      <c r="L69" s="6"/>
      <c r="M69" s="6"/>
      <c r="N69" s="6"/>
      <c r="O69" s="6"/>
      <c r="P69" s="2"/>
      <c r="Q69" s="6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25">
      <c r="A70" s="6">
        <v>420</v>
      </c>
      <c r="B70" s="6">
        <f t="shared" si="3"/>
        <v>7.3303828583761845</v>
      </c>
      <c r="C70" s="6">
        <f t="shared" si="7"/>
        <v>1.4</v>
      </c>
      <c r="D70" s="6">
        <f t="shared" si="8"/>
        <v>0</v>
      </c>
      <c r="E70" s="6">
        <f t="shared" si="4"/>
        <v>1.2124355652982142</v>
      </c>
      <c r="F70" s="6">
        <f t="shared" si="9"/>
        <v>0.7</v>
      </c>
      <c r="G70" s="6">
        <f t="shared" si="5"/>
        <v>4.7123889803846897</v>
      </c>
      <c r="H70" s="6">
        <f t="shared" si="11"/>
        <v>-0.34999999999999992</v>
      </c>
      <c r="I70" s="6">
        <f t="shared" si="10"/>
        <v>0.7</v>
      </c>
      <c r="J70" s="6">
        <f t="shared" si="6"/>
        <v>2.3561944901923448</v>
      </c>
      <c r="K70" s="6">
        <f t="shared" si="12"/>
        <v>-0.18117333157176529</v>
      </c>
      <c r="L70" s="6"/>
      <c r="M70" s="6"/>
      <c r="N70" s="6"/>
      <c r="O70" s="6"/>
      <c r="P70" s="2"/>
      <c r="Q70" s="6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25">
      <c r="A71" s="6">
        <v>430</v>
      </c>
      <c r="B71" s="6">
        <f t="shared" si="3"/>
        <v>7.5049157835756164</v>
      </c>
      <c r="C71" s="6">
        <f t="shared" si="7"/>
        <v>1.4</v>
      </c>
      <c r="D71" s="6">
        <f t="shared" si="8"/>
        <v>0</v>
      </c>
      <c r="E71" s="6">
        <f t="shared" si="4"/>
        <v>1.3155696691002712</v>
      </c>
      <c r="F71" s="6">
        <f t="shared" si="9"/>
        <v>0.7</v>
      </c>
      <c r="G71" s="6">
        <f t="shared" si="5"/>
        <v>4.7123889803846897</v>
      </c>
      <c r="H71" s="6">
        <f t="shared" si="11"/>
        <v>-0.23941410032796817</v>
      </c>
      <c r="I71" s="6">
        <f t="shared" si="10"/>
        <v>0.7</v>
      </c>
      <c r="J71" s="6">
        <f t="shared" si="6"/>
        <v>2.3561944901923448</v>
      </c>
      <c r="K71" s="6">
        <f t="shared" si="12"/>
        <v>-0.29583278321848905</v>
      </c>
      <c r="L71" s="6"/>
      <c r="M71" s="6"/>
      <c r="N71" s="6"/>
      <c r="O71" s="6"/>
      <c r="P71" s="2"/>
      <c r="Q71" s="6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25">
      <c r="A72" s="9">
        <v>440</v>
      </c>
      <c r="B72" s="9">
        <f t="shared" si="3"/>
        <v>7.67944870877505</v>
      </c>
      <c r="C72" s="9">
        <f t="shared" si="7"/>
        <v>1.4</v>
      </c>
      <c r="D72" s="9">
        <f t="shared" si="8"/>
        <v>0</v>
      </c>
      <c r="E72" s="9">
        <f t="shared" si="4"/>
        <v>1.3787308542170911</v>
      </c>
      <c r="F72" s="9">
        <f t="shared" si="9"/>
        <v>0.7</v>
      </c>
      <c r="G72" s="9">
        <f t="shared" si="5"/>
        <v>4.7123889803846897</v>
      </c>
      <c r="H72" s="9">
        <f t="shared" si="11"/>
        <v>-0.12155372436685144</v>
      </c>
      <c r="I72" s="9">
        <f t="shared" si="10"/>
        <v>0.7</v>
      </c>
      <c r="J72" s="9">
        <f t="shared" si="6"/>
        <v>2.3561944901923448</v>
      </c>
      <c r="K72" s="9">
        <f t="shared" si="12"/>
        <v>-0.40150350544573266</v>
      </c>
      <c r="L72" s="9"/>
      <c r="M72" s="9"/>
      <c r="N72" s="9"/>
      <c r="O72" s="9"/>
      <c r="P72" s="13"/>
      <c r="Q72" s="9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x14ac:dyDescent="0.25">
      <c r="A73" s="9">
        <v>450</v>
      </c>
      <c r="B73" s="9">
        <f t="shared" si="3"/>
        <v>7.8539816339744828</v>
      </c>
      <c r="C73" s="9">
        <f t="shared" si="7"/>
        <v>1.4</v>
      </c>
      <c r="D73" s="9">
        <f t="shared" si="8"/>
        <v>0</v>
      </c>
      <c r="E73" s="9">
        <f t="shared" si="4"/>
        <v>1.4</v>
      </c>
      <c r="F73" s="9">
        <f t="shared" si="9"/>
        <v>0.7</v>
      </c>
      <c r="G73" s="9">
        <f t="shared" si="5"/>
        <v>4.7123889803846897</v>
      </c>
      <c r="H73" s="9">
        <f t="shared" si="11"/>
        <v>-3.430415673744136E-16</v>
      </c>
      <c r="I73" s="9">
        <f t="shared" si="10"/>
        <v>0.7</v>
      </c>
      <c r="J73" s="9">
        <f t="shared" si="6"/>
        <v>2.3561944901923448</v>
      </c>
      <c r="K73" s="9">
        <f t="shared" si="12"/>
        <v>-0.49497474683058351</v>
      </c>
      <c r="L73" s="9"/>
      <c r="M73" s="9"/>
      <c r="N73" s="9"/>
      <c r="O73" s="9"/>
      <c r="P73" s="13"/>
      <c r="Q73" s="9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x14ac:dyDescent="0.25">
      <c r="A74" s="9">
        <v>460</v>
      </c>
      <c r="B74" s="9">
        <f t="shared" si="3"/>
        <v>8.0285145591739155</v>
      </c>
      <c r="C74" s="9">
        <f t="shared" si="7"/>
        <v>1.4</v>
      </c>
      <c r="D74" s="9">
        <f t="shared" si="8"/>
        <v>0</v>
      </c>
      <c r="E74" s="9">
        <f t="shared" si="4"/>
        <v>1.3787308542170913</v>
      </c>
      <c r="F74" s="9">
        <f t="shared" si="9"/>
        <v>0.7</v>
      </c>
      <c r="G74" s="9">
        <f t="shared" si="5"/>
        <v>4.7123889803846897</v>
      </c>
      <c r="H74" s="9">
        <f t="shared" si="11"/>
        <v>0.12155372436685076</v>
      </c>
      <c r="I74" s="9">
        <f t="shared" si="10"/>
        <v>0.7</v>
      </c>
      <c r="J74" s="9">
        <f t="shared" si="6"/>
        <v>2.3561944901923448</v>
      </c>
      <c r="K74" s="9">
        <f t="shared" si="12"/>
        <v>-0.57340643100229427</v>
      </c>
      <c r="L74" s="9"/>
      <c r="M74" s="9"/>
      <c r="N74" s="9"/>
      <c r="O74" s="9"/>
      <c r="P74" s="13"/>
      <c r="Q74" s="9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x14ac:dyDescent="0.25">
      <c r="A75" s="9">
        <v>470</v>
      </c>
      <c r="B75" s="9">
        <f t="shared" si="3"/>
        <v>8.2030474843733483</v>
      </c>
      <c r="C75" s="9">
        <f t="shared" si="7"/>
        <v>1.4</v>
      </c>
      <c r="D75" s="9">
        <f t="shared" si="8"/>
        <v>0</v>
      </c>
      <c r="E75" s="9">
        <f t="shared" si="4"/>
        <v>1.3155696691002721</v>
      </c>
      <c r="F75" s="9">
        <f t="shared" si="9"/>
        <v>0.7</v>
      </c>
      <c r="G75" s="9">
        <f t="shared" si="5"/>
        <v>4.7123889803846897</v>
      </c>
      <c r="H75" s="9">
        <f t="shared" si="11"/>
        <v>0.23941410032796751</v>
      </c>
      <c r="I75" s="9">
        <f t="shared" si="10"/>
        <v>0.7</v>
      </c>
      <c r="J75" s="9">
        <f t="shared" si="6"/>
        <v>2.3561944901923448</v>
      </c>
      <c r="K75" s="9">
        <f t="shared" si="12"/>
        <v>-0.63441545092565499</v>
      </c>
      <c r="L75" s="9"/>
      <c r="M75" s="9"/>
      <c r="N75" s="9"/>
      <c r="O75" s="9"/>
      <c r="P75" s="13"/>
      <c r="Q75" s="9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25">
      <c r="A76" s="9">
        <v>480</v>
      </c>
      <c r="B76" s="9">
        <f t="shared" si="3"/>
        <v>8.3775804095727811</v>
      </c>
      <c r="C76" s="9">
        <f t="shared" si="7"/>
        <v>1.4</v>
      </c>
      <c r="D76" s="9">
        <f t="shared" si="8"/>
        <v>0</v>
      </c>
      <c r="E76" s="9">
        <f t="shared" si="4"/>
        <v>1.2124355652982148</v>
      </c>
      <c r="F76" s="9">
        <f t="shared" si="9"/>
        <v>0.7</v>
      </c>
      <c r="G76" s="9">
        <f t="shared" si="5"/>
        <v>4.7123889803846897</v>
      </c>
      <c r="H76" s="9">
        <f t="shared" si="11"/>
        <v>0.34999999999999931</v>
      </c>
      <c r="I76" s="9">
        <f t="shared" si="10"/>
        <v>0.7</v>
      </c>
      <c r="J76" s="9">
        <f t="shared" si="6"/>
        <v>2.3561944901923448</v>
      </c>
      <c r="K76" s="9">
        <f t="shared" si="12"/>
        <v>-0.6761480784023477</v>
      </c>
      <c r="L76" s="9"/>
      <c r="M76" s="9"/>
      <c r="N76" s="9"/>
      <c r="O76" s="9"/>
      <c r="P76" s="13"/>
      <c r="Q76" s="9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3"/>
      <c r="Q77" s="9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3"/>
      <c r="Q78" s="9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3"/>
      <c r="Q79" s="9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3"/>
      <c r="Q80" s="9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3"/>
      <c r="Q81" s="9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3"/>
      <c r="Q82" s="9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3"/>
      <c r="Q83" s="9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3"/>
      <c r="Q84" s="9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3"/>
      <c r="Q85" s="9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3"/>
      <c r="Q86" s="9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13"/>
      <c r="Q87" s="9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3"/>
      <c r="Q88" s="9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3"/>
      <c r="Q89" s="9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3"/>
      <c r="Q90" s="9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3"/>
      <c r="Q91" s="9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</row>
    <row r="92" spans="1:4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3"/>
      <c r="Q92" s="9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13"/>
      <c r="Q93" s="9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1:4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3"/>
      <c r="Q94" s="9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</row>
    <row r="95" spans="1:4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13"/>
      <c r="Q95" s="9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Scroll Bar 20">
              <controlPr defaultSize="0" autoPict="0">
                <anchor moveWithCells="1">
                  <from>
                    <xdr:col>3</xdr:col>
                    <xdr:colOff>0</xdr:colOff>
                    <xdr:row>0</xdr:row>
                    <xdr:rowOff>7620</xdr:rowOff>
                  </from>
                  <to>
                    <xdr:col>4</xdr:col>
                    <xdr:colOff>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Scroll Bar 21">
              <controlPr defaultSize="0" autoPict="0">
                <anchor moveWithCells="1">
                  <from>
                    <xdr:col>4</xdr:col>
                    <xdr:colOff>7620</xdr:colOff>
                    <xdr:row>0</xdr:row>
                    <xdr:rowOff>7620</xdr:rowOff>
                  </from>
                  <to>
                    <xdr:col>4</xdr:col>
                    <xdr:colOff>990600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Scroll Bar 22">
              <controlPr defaultSize="0" autoPict="0">
                <anchor moveWithCells="1">
                  <from>
                    <xdr:col>5</xdr:col>
                    <xdr:colOff>7620</xdr:colOff>
                    <xdr:row>0</xdr:row>
                    <xdr:rowOff>7620</xdr:rowOff>
                  </from>
                  <to>
                    <xdr:col>6</xdr:col>
                    <xdr:colOff>7620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Scroll Bar 23">
              <controlPr defaultSize="0" autoPict="0">
                <anchor moveWithCells="1">
                  <from>
                    <xdr:col>6</xdr:col>
                    <xdr:colOff>7620</xdr:colOff>
                    <xdr:row>0</xdr:row>
                    <xdr:rowOff>7620</xdr:rowOff>
                  </from>
                  <to>
                    <xdr:col>7</xdr:col>
                    <xdr:colOff>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Scroll Bar 24">
              <controlPr defaultSize="0" autoPict="0">
                <anchor moveWithCells="1">
                  <from>
                    <xdr:col>7</xdr:col>
                    <xdr:colOff>0</xdr:colOff>
                    <xdr:row>0</xdr:row>
                    <xdr:rowOff>7620</xdr:rowOff>
                  </from>
                  <to>
                    <xdr:col>8</xdr:col>
                    <xdr:colOff>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Scroll Bar 25">
              <controlPr defaultSize="0" autoPict="0">
                <anchor moveWithCells="1">
                  <from>
                    <xdr:col>8</xdr:col>
                    <xdr:colOff>0</xdr:colOff>
                    <xdr:row>0</xdr:row>
                    <xdr:rowOff>7620</xdr:rowOff>
                  </from>
                  <to>
                    <xdr:col>8</xdr:col>
                    <xdr:colOff>982980</xdr:colOff>
                    <xdr:row>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wosch</cp:lastModifiedBy>
  <cp:lastPrinted>2000-10-01T08:05:01Z</cp:lastPrinted>
  <dcterms:created xsi:type="dcterms:W3CDTF">2000-06-30T07:03:55Z</dcterms:created>
  <dcterms:modified xsi:type="dcterms:W3CDTF">2019-04-24T07:08:08Z</dcterms:modified>
</cp:coreProperties>
</file>